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Stavební část - Oprav..." sheetId="2" r:id="rId2"/>
    <sheet name="2 - Zdravotechnika - kana..." sheetId="3" r:id="rId3"/>
    <sheet name="VON - Vedlejší a ostatní 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'1 - Stavební část - Oprav...'!$C$95:$K$693</definedName>
    <definedName name="_xlnm.Print_Area" localSheetId="1">'1 - Stavební část - Oprav...'!$C$4:$J$39,'1 - Stavební část - Oprav...'!$C$45:$J$77,'1 - Stavební část - Oprav...'!$C$83:$K$693</definedName>
    <definedName name="_xlnm.Print_Titles" localSheetId="1">'1 - Stavební část - Oprav...'!$95:$95</definedName>
    <definedName name="_xlnm._FilterDatabase" localSheetId="2" hidden="1">'2 - Zdravotechnika - kana...'!$C$85:$K$115</definedName>
    <definedName name="_xlnm.Print_Area" localSheetId="2">'2 - Zdravotechnika - kana...'!$C$4:$J$39,'2 - Zdravotechnika - kana...'!$C$45:$J$67,'2 - Zdravotechnika - kana...'!$C$73:$K$115</definedName>
    <definedName name="_xlnm.Print_Titles" localSheetId="2">'2 - Zdravotechnika - kana...'!$85:$85</definedName>
    <definedName name="_xlnm._FilterDatabase" localSheetId="3" hidden="1">'VON - Vedlejší a ostatní ...'!$C$82:$K$93</definedName>
    <definedName name="_xlnm.Print_Area" localSheetId="3">'VON - Vedlejší a ostatní ...'!$C$4:$J$39,'VON - Vedlejší a ostatní ...'!$C$45:$J$64,'VON - Vedlejší a ostatní ...'!$C$70:$K$93</definedName>
    <definedName name="_xlnm.Print_Titles" localSheetId="3">'VON - Vedlejší a ostatní ...'!$82:$82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92"/>
  <c r="BH92"/>
  <c r="BG92"/>
  <c r="BF92"/>
  <c r="T92"/>
  <c r="T91"/>
  <c r="R92"/>
  <c r="R91"/>
  <c r="P92"/>
  <c r="P91"/>
  <c r="BI89"/>
  <c r="BH89"/>
  <c r="BG89"/>
  <c r="BF89"/>
  <c r="T89"/>
  <c r="T88"/>
  <c r="R89"/>
  <c r="R88"/>
  <c r="P89"/>
  <c r="P88"/>
  <c r="BI86"/>
  <c r="BH86"/>
  <c r="BG86"/>
  <c r="BF86"/>
  <c r="T86"/>
  <c r="T85"/>
  <c r="T84"/>
  <c r="T83"/>
  <c r="R86"/>
  <c r="R85"/>
  <c r="R84"/>
  <c r="R83"/>
  <c r="P86"/>
  <c r="P85"/>
  <c r="P84"/>
  <c r="P83"/>
  <c i="1" r="AU57"/>
  <c i="4" r="J80"/>
  <c r="J79"/>
  <c r="F79"/>
  <c r="F77"/>
  <c r="E75"/>
  <c r="J55"/>
  <c r="J54"/>
  <c r="F54"/>
  <c r="F52"/>
  <c r="E50"/>
  <c r="J18"/>
  <c r="E18"/>
  <c r="F80"/>
  <c r="J17"/>
  <c r="J12"/>
  <c r="J77"/>
  <c r="E7"/>
  <c r="E73"/>
  <c i="3" r="J37"/>
  <c r="J36"/>
  <c i="1" r="AY56"/>
  <c i="3" r="J35"/>
  <c i="1" r="AX56"/>
  <c i="3"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T107"/>
  <c r="R108"/>
  <c r="R107"/>
  <c r="P108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52"/>
  <c r="E7"/>
  <c r="E76"/>
  <c i="2" r="J37"/>
  <c r="J36"/>
  <c i="1" r="AY55"/>
  <c i="2" r="J35"/>
  <c i="1" r="AX55"/>
  <c i="2" r="BI688"/>
  <c r="BH688"/>
  <c r="BG688"/>
  <c r="BF688"/>
  <c r="T688"/>
  <c r="R688"/>
  <c r="P688"/>
  <c r="BI681"/>
  <c r="BH681"/>
  <c r="BG681"/>
  <c r="BF681"/>
  <c r="T681"/>
  <c r="R681"/>
  <c r="P681"/>
  <c r="BI678"/>
  <c r="BH678"/>
  <c r="BG678"/>
  <c r="BF678"/>
  <c r="T678"/>
  <c r="R678"/>
  <c r="P678"/>
  <c r="BI675"/>
  <c r="BH675"/>
  <c r="BG675"/>
  <c r="BF675"/>
  <c r="T675"/>
  <c r="R675"/>
  <c r="P675"/>
  <c r="BI672"/>
  <c r="BH672"/>
  <c r="BG672"/>
  <c r="BF672"/>
  <c r="T672"/>
  <c r="R672"/>
  <c r="P672"/>
  <c r="BI668"/>
  <c r="BH668"/>
  <c r="BG668"/>
  <c r="BF668"/>
  <c r="T668"/>
  <c r="R668"/>
  <c r="P668"/>
  <c r="BI666"/>
  <c r="BH666"/>
  <c r="BG666"/>
  <c r="BF666"/>
  <c r="T666"/>
  <c r="R666"/>
  <c r="P666"/>
  <c r="BI664"/>
  <c r="BH664"/>
  <c r="BG664"/>
  <c r="BF664"/>
  <c r="T664"/>
  <c r="R664"/>
  <c r="P664"/>
  <c r="BI662"/>
  <c r="BH662"/>
  <c r="BG662"/>
  <c r="BF662"/>
  <c r="T662"/>
  <c r="R662"/>
  <c r="P662"/>
  <c r="BI658"/>
  <c r="BH658"/>
  <c r="BG658"/>
  <c r="BF658"/>
  <c r="T658"/>
  <c r="R658"/>
  <c r="P658"/>
  <c r="BI656"/>
  <c r="BH656"/>
  <c r="BG656"/>
  <c r="BF656"/>
  <c r="T656"/>
  <c r="R656"/>
  <c r="P656"/>
  <c r="BI654"/>
  <c r="BH654"/>
  <c r="BG654"/>
  <c r="BF654"/>
  <c r="T654"/>
  <c r="R654"/>
  <c r="P654"/>
  <c r="BI642"/>
  <c r="BH642"/>
  <c r="BG642"/>
  <c r="BF642"/>
  <c r="T642"/>
  <c r="R642"/>
  <c r="P642"/>
  <c r="BI639"/>
  <c r="BH639"/>
  <c r="BG639"/>
  <c r="BF639"/>
  <c r="T639"/>
  <c r="R639"/>
  <c r="P639"/>
  <c r="BI632"/>
  <c r="BH632"/>
  <c r="BG632"/>
  <c r="BF632"/>
  <c r="T632"/>
  <c r="R632"/>
  <c r="P632"/>
  <c r="BI630"/>
  <c r="BH630"/>
  <c r="BG630"/>
  <c r="BF630"/>
  <c r="T630"/>
  <c r="R630"/>
  <c r="P630"/>
  <c r="BI628"/>
  <c r="BH628"/>
  <c r="BG628"/>
  <c r="BF628"/>
  <c r="T628"/>
  <c r="R628"/>
  <c r="P628"/>
  <c r="BI626"/>
  <c r="BH626"/>
  <c r="BG626"/>
  <c r="BF626"/>
  <c r="T626"/>
  <c r="R626"/>
  <c r="P626"/>
  <c r="BI624"/>
  <c r="BH624"/>
  <c r="BG624"/>
  <c r="BF624"/>
  <c r="T624"/>
  <c r="R624"/>
  <c r="P624"/>
  <c r="BI620"/>
  <c r="BH620"/>
  <c r="BG620"/>
  <c r="BF620"/>
  <c r="T620"/>
  <c r="R620"/>
  <c r="P620"/>
  <c r="BI606"/>
  <c r="BH606"/>
  <c r="BG606"/>
  <c r="BF606"/>
  <c r="T606"/>
  <c r="R606"/>
  <c r="P606"/>
  <c r="BI603"/>
  <c r="BH603"/>
  <c r="BG603"/>
  <c r="BF603"/>
  <c r="T603"/>
  <c r="R603"/>
  <c r="P603"/>
  <c r="BI595"/>
  <c r="BH595"/>
  <c r="BG595"/>
  <c r="BF595"/>
  <c r="T595"/>
  <c r="R595"/>
  <c r="P595"/>
  <c r="BI587"/>
  <c r="BH587"/>
  <c r="BG587"/>
  <c r="BF587"/>
  <c r="T587"/>
  <c r="R587"/>
  <c r="P587"/>
  <c r="BI585"/>
  <c r="BH585"/>
  <c r="BG585"/>
  <c r="BF585"/>
  <c r="T585"/>
  <c r="R585"/>
  <c r="P585"/>
  <c r="BI578"/>
  <c r="BH578"/>
  <c r="BG578"/>
  <c r="BF578"/>
  <c r="T578"/>
  <c r="R578"/>
  <c r="P578"/>
  <c r="BI572"/>
  <c r="BH572"/>
  <c r="BG572"/>
  <c r="BF572"/>
  <c r="T572"/>
  <c r="R572"/>
  <c r="P572"/>
  <c r="BI570"/>
  <c r="BH570"/>
  <c r="BG570"/>
  <c r="BF570"/>
  <c r="T570"/>
  <c r="R570"/>
  <c r="P570"/>
  <c r="BI564"/>
  <c r="BH564"/>
  <c r="BG564"/>
  <c r="BF564"/>
  <c r="T564"/>
  <c r="R564"/>
  <c r="P564"/>
  <c r="BI562"/>
  <c r="BH562"/>
  <c r="BG562"/>
  <c r="BF562"/>
  <c r="T562"/>
  <c r="R562"/>
  <c r="P562"/>
  <c r="BI560"/>
  <c r="BH560"/>
  <c r="BG560"/>
  <c r="BF560"/>
  <c r="T560"/>
  <c r="R560"/>
  <c r="P560"/>
  <c r="BI553"/>
  <c r="BH553"/>
  <c r="BG553"/>
  <c r="BF553"/>
  <c r="T553"/>
  <c r="R553"/>
  <c r="P553"/>
  <c r="BI546"/>
  <c r="BH546"/>
  <c r="BG546"/>
  <c r="BF546"/>
  <c r="T546"/>
  <c r="R546"/>
  <c r="P546"/>
  <c r="BI540"/>
  <c r="BH540"/>
  <c r="BG540"/>
  <c r="BF540"/>
  <c r="T540"/>
  <c r="R540"/>
  <c r="P540"/>
  <c r="BI534"/>
  <c r="BH534"/>
  <c r="BG534"/>
  <c r="BF534"/>
  <c r="T534"/>
  <c r="R534"/>
  <c r="P534"/>
  <c r="BI531"/>
  <c r="BH531"/>
  <c r="BG531"/>
  <c r="BF531"/>
  <c r="T531"/>
  <c r="R531"/>
  <c r="P531"/>
  <c r="BI521"/>
  <c r="BH521"/>
  <c r="BG521"/>
  <c r="BF521"/>
  <c r="T521"/>
  <c r="R521"/>
  <c r="P521"/>
  <c r="BI517"/>
  <c r="BH517"/>
  <c r="BG517"/>
  <c r="BF517"/>
  <c r="T517"/>
  <c r="R517"/>
  <c r="P517"/>
  <c r="BI513"/>
  <c r="BH513"/>
  <c r="BG513"/>
  <c r="BF513"/>
  <c r="T513"/>
  <c r="R513"/>
  <c r="P513"/>
  <c r="BI512"/>
  <c r="BH512"/>
  <c r="BG512"/>
  <c r="BF512"/>
  <c r="T512"/>
  <c r="R512"/>
  <c r="P512"/>
  <c r="BI504"/>
  <c r="BH504"/>
  <c r="BG504"/>
  <c r="BF504"/>
  <c r="T504"/>
  <c r="R504"/>
  <c r="P504"/>
  <c r="BI496"/>
  <c r="BH496"/>
  <c r="BG496"/>
  <c r="BF496"/>
  <c r="T496"/>
  <c r="R496"/>
  <c r="P496"/>
  <c r="BI494"/>
  <c r="BH494"/>
  <c r="BG494"/>
  <c r="BF494"/>
  <c r="T494"/>
  <c r="R494"/>
  <c r="P494"/>
  <c r="BI490"/>
  <c r="BH490"/>
  <c r="BG490"/>
  <c r="BF490"/>
  <c r="T490"/>
  <c r="R490"/>
  <c r="P490"/>
  <c r="BI488"/>
  <c r="BH488"/>
  <c r="BG488"/>
  <c r="BF488"/>
  <c r="T488"/>
  <c r="R488"/>
  <c r="P488"/>
  <c r="BI483"/>
  <c r="BH483"/>
  <c r="BG483"/>
  <c r="BF483"/>
  <c r="T483"/>
  <c r="R483"/>
  <c r="P483"/>
  <c r="BI472"/>
  <c r="BH472"/>
  <c r="BG472"/>
  <c r="BF472"/>
  <c r="T472"/>
  <c r="R472"/>
  <c r="P472"/>
  <c r="BI470"/>
  <c r="BH470"/>
  <c r="BG470"/>
  <c r="BF470"/>
  <c r="T470"/>
  <c r="R470"/>
  <c r="P470"/>
  <c r="BI465"/>
  <c r="BH465"/>
  <c r="BG465"/>
  <c r="BF465"/>
  <c r="T465"/>
  <c r="R465"/>
  <c r="P465"/>
  <c r="BI462"/>
  <c r="BH462"/>
  <c r="BG462"/>
  <c r="BF462"/>
  <c r="T462"/>
  <c r="T461"/>
  <c r="R462"/>
  <c r="R461"/>
  <c r="P462"/>
  <c r="P461"/>
  <c r="BI453"/>
  <c r="BH453"/>
  <c r="BG453"/>
  <c r="BF453"/>
  <c r="T453"/>
  <c r="T452"/>
  <c r="R453"/>
  <c r="R452"/>
  <c r="P453"/>
  <c r="P452"/>
  <c r="BI450"/>
  <c r="BH450"/>
  <c r="BG450"/>
  <c r="BF450"/>
  <c r="T450"/>
  <c r="R450"/>
  <c r="P450"/>
  <c r="BI433"/>
  <c r="BH433"/>
  <c r="BG433"/>
  <c r="BF433"/>
  <c r="T433"/>
  <c r="R433"/>
  <c r="P433"/>
  <c r="BI418"/>
  <c r="BH418"/>
  <c r="BG418"/>
  <c r="BF418"/>
  <c r="T418"/>
  <c r="R418"/>
  <c r="P418"/>
  <c r="BI410"/>
  <c r="BH410"/>
  <c r="BG410"/>
  <c r="BF410"/>
  <c r="T410"/>
  <c r="R410"/>
  <c r="P410"/>
  <c r="BI406"/>
  <c r="BH406"/>
  <c r="BG406"/>
  <c r="BF406"/>
  <c r="T406"/>
  <c r="T405"/>
  <c r="R406"/>
  <c r="R405"/>
  <c r="P406"/>
  <c r="P405"/>
  <c r="BI403"/>
  <c r="BH403"/>
  <c r="BG403"/>
  <c r="BF403"/>
  <c r="T403"/>
  <c r="R403"/>
  <c r="P403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3"/>
  <c r="BH393"/>
  <c r="BG393"/>
  <c r="BF393"/>
  <c r="T393"/>
  <c r="R393"/>
  <c r="P393"/>
  <c r="BI381"/>
  <c r="BH381"/>
  <c r="BG381"/>
  <c r="BF381"/>
  <c r="T381"/>
  <c r="R381"/>
  <c r="P381"/>
  <c r="BI378"/>
  <c r="BH378"/>
  <c r="BG378"/>
  <c r="BF378"/>
  <c r="T378"/>
  <c r="R378"/>
  <c r="P378"/>
  <c r="BI371"/>
  <c r="BH371"/>
  <c r="BG371"/>
  <c r="BF371"/>
  <c r="T371"/>
  <c r="R371"/>
  <c r="P371"/>
  <c r="BI364"/>
  <c r="BH364"/>
  <c r="BG364"/>
  <c r="BF364"/>
  <c r="T364"/>
  <c r="R364"/>
  <c r="P364"/>
  <c r="BI361"/>
  <c r="BH361"/>
  <c r="BG361"/>
  <c r="BF361"/>
  <c r="T361"/>
  <c r="R361"/>
  <c r="P361"/>
  <c r="BI352"/>
  <c r="BH352"/>
  <c r="BG352"/>
  <c r="BF352"/>
  <c r="T352"/>
  <c r="R352"/>
  <c r="P352"/>
  <c r="BI343"/>
  <c r="BH343"/>
  <c r="BG343"/>
  <c r="BF343"/>
  <c r="T343"/>
  <c r="R343"/>
  <c r="P343"/>
  <c r="BI312"/>
  <c r="BH312"/>
  <c r="BG312"/>
  <c r="BF312"/>
  <c r="T312"/>
  <c r="R312"/>
  <c r="P312"/>
  <c r="BI299"/>
  <c r="BH299"/>
  <c r="BG299"/>
  <c r="BF299"/>
  <c r="T299"/>
  <c r="R299"/>
  <c r="P299"/>
  <c r="BI295"/>
  <c r="BH295"/>
  <c r="BG295"/>
  <c r="BF295"/>
  <c r="T295"/>
  <c r="R295"/>
  <c r="P295"/>
  <c r="BI286"/>
  <c r="BH286"/>
  <c r="BG286"/>
  <c r="BF286"/>
  <c r="T286"/>
  <c r="R286"/>
  <c r="P286"/>
  <c r="BI280"/>
  <c r="BH280"/>
  <c r="BG280"/>
  <c r="BF280"/>
  <c r="T280"/>
  <c r="R280"/>
  <c r="P280"/>
  <c r="BI273"/>
  <c r="BH273"/>
  <c r="BG273"/>
  <c r="BF273"/>
  <c r="T273"/>
  <c r="R273"/>
  <c r="P273"/>
  <c r="BI271"/>
  <c r="BH271"/>
  <c r="BG271"/>
  <c r="BF271"/>
  <c r="T271"/>
  <c r="R271"/>
  <c r="P271"/>
  <c r="BI265"/>
  <c r="BH265"/>
  <c r="BG265"/>
  <c r="BF265"/>
  <c r="T265"/>
  <c r="R265"/>
  <c r="P265"/>
  <c r="BI263"/>
  <c r="BH263"/>
  <c r="BG263"/>
  <c r="BF263"/>
  <c r="T263"/>
  <c r="R263"/>
  <c r="P263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49"/>
  <c r="BH249"/>
  <c r="BG249"/>
  <c r="BF249"/>
  <c r="T249"/>
  <c r="R249"/>
  <c r="P249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4"/>
  <c r="BH234"/>
  <c r="BG234"/>
  <c r="BF234"/>
  <c r="T234"/>
  <c r="R234"/>
  <c r="P234"/>
  <c r="BI223"/>
  <c r="BH223"/>
  <c r="BG223"/>
  <c r="BF223"/>
  <c r="T223"/>
  <c r="R223"/>
  <c r="P223"/>
  <c r="BI218"/>
  <c r="BH218"/>
  <c r="BG218"/>
  <c r="BF218"/>
  <c r="T218"/>
  <c r="R218"/>
  <c r="P218"/>
  <c r="BI212"/>
  <c r="BH212"/>
  <c r="BG212"/>
  <c r="BF212"/>
  <c r="T212"/>
  <c r="R212"/>
  <c r="P212"/>
  <c r="BI206"/>
  <c r="BH206"/>
  <c r="BG206"/>
  <c r="BF206"/>
  <c r="T206"/>
  <c r="R206"/>
  <c r="P206"/>
  <c r="BI202"/>
  <c r="BH202"/>
  <c r="BG202"/>
  <c r="BF202"/>
  <c r="T202"/>
  <c r="R202"/>
  <c r="P202"/>
  <c r="BI200"/>
  <c r="BH200"/>
  <c r="BG200"/>
  <c r="BF200"/>
  <c r="T200"/>
  <c r="R200"/>
  <c r="P200"/>
  <c r="BI189"/>
  <c r="BH189"/>
  <c r="BG189"/>
  <c r="BF189"/>
  <c r="T189"/>
  <c r="R189"/>
  <c r="P189"/>
  <c r="BI184"/>
  <c r="BH184"/>
  <c r="BG184"/>
  <c r="BF184"/>
  <c r="T184"/>
  <c r="R184"/>
  <c r="P184"/>
  <c r="BI182"/>
  <c r="BH182"/>
  <c r="BG182"/>
  <c r="BF182"/>
  <c r="T182"/>
  <c r="R182"/>
  <c r="P182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56"/>
  <c r="BH156"/>
  <c r="BG156"/>
  <c r="BF156"/>
  <c r="T156"/>
  <c r="R156"/>
  <c r="P156"/>
  <c r="BI145"/>
  <c r="BH145"/>
  <c r="BG145"/>
  <c r="BF145"/>
  <c r="T145"/>
  <c r="R145"/>
  <c r="P145"/>
  <c r="BI139"/>
  <c r="BH139"/>
  <c r="BG139"/>
  <c r="BF139"/>
  <c r="T139"/>
  <c r="R139"/>
  <c r="P139"/>
  <c r="BI135"/>
  <c r="BH135"/>
  <c r="BG135"/>
  <c r="BF135"/>
  <c r="T135"/>
  <c r="R135"/>
  <c r="P135"/>
  <c r="BI127"/>
  <c r="BH127"/>
  <c r="BG127"/>
  <c r="BF127"/>
  <c r="T127"/>
  <c r="T103"/>
  <c r="R127"/>
  <c r="R103"/>
  <c r="P127"/>
  <c r="P103"/>
  <c r="BI104"/>
  <c r="BH104"/>
  <c r="BG104"/>
  <c r="BF104"/>
  <c r="T104"/>
  <c r="R104"/>
  <c r="P104"/>
  <c r="BI99"/>
  <c r="BH99"/>
  <c r="BG99"/>
  <c r="BF99"/>
  <c r="T99"/>
  <c r="T98"/>
  <c r="R99"/>
  <c r="R98"/>
  <c r="P99"/>
  <c r="P98"/>
  <c r="J93"/>
  <c r="J92"/>
  <c r="F92"/>
  <c r="F90"/>
  <c r="E88"/>
  <c r="J55"/>
  <c r="J54"/>
  <c r="F54"/>
  <c r="F52"/>
  <c r="E50"/>
  <c r="J18"/>
  <c r="E18"/>
  <c r="F93"/>
  <c r="J17"/>
  <c r="J12"/>
  <c r="J90"/>
  <c r="E7"/>
  <c r="E86"/>
  <c i="1" r="L50"/>
  <c r="AM50"/>
  <c r="AM49"/>
  <c r="L49"/>
  <c r="AM47"/>
  <c r="L47"/>
  <c r="L45"/>
  <c r="L44"/>
  <c i="2" r="BK626"/>
  <c r="BK678"/>
  <c r="J628"/>
  <c r="BK572"/>
  <c r="J273"/>
  <c r="BK681"/>
  <c r="BK418"/>
  <c i="3" r="BK93"/>
  <c i="2" r="BK666"/>
  <c i="3" r="BK104"/>
  <c i="2" r="BK585"/>
  <c r="BK263"/>
  <c r="J364"/>
  <c r="J299"/>
  <c r="J239"/>
  <c r="BK254"/>
  <c i="3" r="BK92"/>
  <c i="2" r="BK488"/>
  <c r="BK271"/>
  <c r="J531"/>
  <c i="3" r="BK106"/>
  <c i="2" r="J406"/>
  <c r="J263"/>
  <c i="3" r="J104"/>
  <c i="2" r="BK521"/>
  <c r="BK202"/>
  <c r="BK578"/>
  <c i="4" r="J89"/>
  <c i="3" r="BK115"/>
  <c r="BK95"/>
  <c i="2" r="BK483"/>
  <c r="BK490"/>
  <c r="BK257"/>
  <c r="J470"/>
  <c i="3" r="J101"/>
  <c i="2" r="J632"/>
  <c r="J240"/>
  <c r="BK249"/>
  <c r="J462"/>
  <c r="J393"/>
  <c r="J286"/>
  <c r="BK570"/>
  <c r="J280"/>
  <c i="3" r="J97"/>
  <c i="2" r="BK135"/>
  <c r="BK662"/>
  <c r="J184"/>
  <c r="J664"/>
  <c r="BK587"/>
  <c r="BK624"/>
  <c r="BK398"/>
  <c r="BK139"/>
  <c r="J564"/>
  <c r="J410"/>
  <c r="BK184"/>
  <c r="BK512"/>
  <c i="3" r="BK90"/>
  <c i="2" r="J295"/>
  <c r="BK654"/>
  <c r="BK240"/>
  <c r="BK513"/>
  <c r="J271"/>
  <c r="BK273"/>
  <c i="3" r="J111"/>
  <c i="2" r="J312"/>
  <c r="BK688"/>
  <c r="BK553"/>
  <c r="BK675"/>
  <c r="BK664"/>
  <c r="J171"/>
  <c r="J562"/>
  <c r="BK212"/>
  <c r="J585"/>
  <c r="J403"/>
  <c r="BK564"/>
  <c i="3" r="BK112"/>
  <c i="2" r="BK462"/>
  <c r="BK403"/>
  <c r="J135"/>
  <c i="3" r="BK111"/>
  <c i="2" r="BK639"/>
  <c r="BK504"/>
  <c r="BK99"/>
  <c r="J218"/>
  <c r="BK156"/>
  <c i="3" r="J92"/>
  <c i="2" r="BK433"/>
  <c r="BK630"/>
  <c i="4" r="BK92"/>
  <c i="2" r="BK312"/>
  <c r="BK352"/>
  <c i="3" r="J98"/>
  <c i="2" r="BK258"/>
  <c r="J182"/>
  <c r="BK546"/>
  <c r="J257"/>
  <c i="3" r="J90"/>
  <c i="2" r="J513"/>
  <c r="BK494"/>
  <c r="BK223"/>
  <c i="3" r="J113"/>
  <c i="4" r="J86"/>
  <c i="2" r="J156"/>
  <c r="J242"/>
  <c r="J352"/>
  <c r="J398"/>
  <c i="3" r="BK102"/>
  <c i="2" r="BK145"/>
  <c r="J521"/>
  <c r="J396"/>
  <c r="J202"/>
  <c r="J572"/>
  <c r="BK672"/>
  <c r="J624"/>
  <c r="J681"/>
  <c r="J169"/>
  <c i="3" r="BK110"/>
  <c i="2" r="BK470"/>
  <c i="4" r="J92"/>
  <c i="2" r="BK606"/>
  <c i="4" r="BK86"/>
  <c i="2" r="BK127"/>
  <c i="3" r="J103"/>
  <c i="2" r="BK642"/>
  <c r="J234"/>
  <c r="J127"/>
  <c r="J254"/>
  <c r="J249"/>
  <c r="J658"/>
  <c r="J145"/>
  <c r="J381"/>
  <c i="3" r="BK105"/>
  <c i="2" r="BK396"/>
  <c r="BK280"/>
  <c r="BK668"/>
  <c r="J504"/>
  <c r="J546"/>
  <c r="J595"/>
  <c r="BK381"/>
  <c r="BK245"/>
  <c r="J483"/>
  <c r="J206"/>
  <c r="J167"/>
  <c i="1" r="AS54"/>
  <c i="3" r="J102"/>
  <c i="2" r="J361"/>
  <c r="BK472"/>
  <c r="BK531"/>
  <c r="J534"/>
  <c r="BK540"/>
  <c r="J418"/>
  <c r="J630"/>
  <c r="J488"/>
  <c r="J642"/>
  <c r="J255"/>
  <c i="3" r="BK101"/>
  <c r="BK89"/>
  <c r="J112"/>
  <c i="2" r="BK286"/>
  <c r="BK620"/>
  <c r="J245"/>
  <c r="BK200"/>
  <c r="J570"/>
  <c i="3" r="J110"/>
  <c r="J89"/>
  <c i="2" r="BK534"/>
  <c i="3" r="J99"/>
  <c i="2" r="BK517"/>
  <c r="BK206"/>
  <c r="J656"/>
  <c r="BK453"/>
  <c r="J678"/>
  <c r="BK182"/>
  <c r="BK450"/>
  <c r="J258"/>
  <c r="BK406"/>
  <c r="J433"/>
  <c r="BK595"/>
  <c r="BK171"/>
  <c r="J587"/>
  <c i="3" r="BK94"/>
  <c i="2" r="J496"/>
  <c r="J200"/>
  <c r="BK218"/>
  <c r="J620"/>
  <c r="BK393"/>
  <c i="3" r="BK113"/>
  <c i="2" r="BK628"/>
  <c r="J212"/>
  <c r="J668"/>
  <c r="J139"/>
  <c i="4" r="BK89"/>
  <c i="2" r="J553"/>
  <c r="BK361"/>
  <c r="J662"/>
  <c r="J378"/>
  <c r="J465"/>
  <c r="J675"/>
  <c i="3" r="J106"/>
  <c i="2" r="BK169"/>
  <c r="J626"/>
  <c r="J371"/>
  <c i="3" r="J108"/>
  <c i="2" r="BK658"/>
  <c r="J490"/>
  <c i="3" r="J115"/>
  <c i="2" r="J400"/>
  <c r="BK378"/>
  <c i="3" r="J114"/>
  <c i="2" r="BK371"/>
  <c r="J672"/>
  <c i="3" r="BK98"/>
  <c i="2" r="J560"/>
  <c r="BK265"/>
  <c r="J99"/>
  <c r="BK104"/>
  <c r="BK299"/>
  <c r="J603"/>
  <c i="3" r="BK97"/>
  <c i="2" r="BK496"/>
  <c r="BK562"/>
  <c r="BK167"/>
  <c i="3" r="BK99"/>
  <c i="2" r="BK255"/>
  <c r="J189"/>
  <c r="BK560"/>
  <c i="3" r="J105"/>
  <c i="2" r="J472"/>
  <c r="J453"/>
  <c r="BK465"/>
  <c r="J223"/>
  <c r="BK189"/>
  <c i="3" r="J93"/>
  <c i="2" r="BK400"/>
  <c i="3" r="BK108"/>
  <c i="2" r="J343"/>
  <c r="J517"/>
  <c r="BK364"/>
  <c r="BK410"/>
  <c r="BK295"/>
  <c r="BK632"/>
  <c r="J688"/>
  <c r="J265"/>
  <c r="J512"/>
  <c r="J666"/>
  <c r="BK239"/>
  <c i="3" r="BK114"/>
  <c i="2" r="J104"/>
  <c r="BK656"/>
  <c r="J450"/>
  <c r="J540"/>
  <c i="3" r="BK103"/>
  <c i="2" r="BK242"/>
  <c r="J494"/>
  <c r="BK603"/>
  <c r="BK343"/>
  <c r="BK234"/>
  <c r="J606"/>
  <c i="3" r="J94"/>
  <c i="2" r="J578"/>
  <c r="J639"/>
  <c r="J654"/>
  <c i="3" r="J95"/>
  <c i="2" l="1" r="P134"/>
  <c r="BK395"/>
  <c r="J395"/>
  <c r="J66"/>
  <c r="T464"/>
  <c r="T680"/>
  <c i="3" r="BK88"/>
  <c r="J88"/>
  <c r="J61"/>
  <c i="2" r="BK134"/>
  <c r="J134"/>
  <c r="J63"/>
  <c r="T134"/>
  <c r="BK409"/>
  <c r="J409"/>
  <c r="J69"/>
  <c r="P464"/>
  <c r="R641"/>
  <c i="3" r="T91"/>
  <c i="2" r="T144"/>
  <c r="P409"/>
  <c r="T641"/>
  <c i="3" r="T100"/>
  <c i="2" r="BK533"/>
  <c r="J533"/>
  <c r="J74"/>
  <c i="3" r="P91"/>
  <c i="2" r="P144"/>
  <c r="T395"/>
  <c r="T471"/>
  <c i="3" r="R88"/>
  <c r="P100"/>
  <c i="2" r="P533"/>
  <c i="3" r="R96"/>
  <c i="2" r="R244"/>
  <c i="3" r="P88"/>
  <c r="BK96"/>
  <c r="J96"/>
  <c r="J63"/>
  <c r="BK109"/>
  <c r="J109"/>
  <c r="J66"/>
  <c i="2" r="BK144"/>
  <c r="R409"/>
  <c r="BK641"/>
  <c r="J641"/>
  <c r="J75"/>
  <c i="3" r="P96"/>
  <c i="2" r="T244"/>
  <c r="BK464"/>
  <c r="J464"/>
  <c r="J72"/>
  <c r="P641"/>
  <c i="3" r="T88"/>
  <c r="R100"/>
  <c i="2" r="R533"/>
  <c r="P244"/>
  <c r="R395"/>
  <c r="R471"/>
  <c r="R680"/>
  <c i="3" r="BK100"/>
  <c r="J100"/>
  <c r="J64"/>
  <c r="T109"/>
  <c i="2" r="R144"/>
  <c r="P395"/>
  <c r="P471"/>
  <c r="P680"/>
  <c r="T533"/>
  <c i="3" r="BK91"/>
  <c r="J91"/>
  <c r="J62"/>
  <c r="T96"/>
  <c r="R109"/>
  <c i="2" r="R134"/>
  <c r="T409"/>
  <c r="R464"/>
  <c r="BK680"/>
  <c r="J680"/>
  <c r="J76"/>
  <c r="BK244"/>
  <c r="J244"/>
  <c r="J65"/>
  <c r="BK471"/>
  <c r="J471"/>
  <c r="J73"/>
  <c i="3" r="R91"/>
  <c r="P109"/>
  <c i="2" r="BK452"/>
  <c r="J452"/>
  <c r="J70"/>
  <c i="3" r="BK107"/>
  <c r="J107"/>
  <c r="J65"/>
  <c i="2" r="BK461"/>
  <c r="J461"/>
  <c r="J71"/>
  <c r="BK103"/>
  <c r="J103"/>
  <c r="J62"/>
  <c r="BK405"/>
  <c r="J405"/>
  <c r="J67"/>
  <c i="4" r="BK85"/>
  <c r="J85"/>
  <c r="J61"/>
  <c r="BK88"/>
  <c r="J88"/>
  <c r="J62"/>
  <c r="BK91"/>
  <c r="J91"/>
  <c r="J63"/>
  <c i="2" r="BK98"/>
  <c r="J98"/>
  <c r="J61"/>
  <c i="4" r="E48"/>
  <c r="J52"/>
  <c r="F55"/>
  <c r="BE89"/>
  <c r="BE92"/>
  <c r="BE86"/>
  <c i="3" r="BE94"/>
  <c r="J80"/>
  <c r="F83"/>
  <c r="BE93"/>
  <c r="BE97"/>
  <c i="2" r="J144"/>
  <c r="J64"/>
  <c i="3" r="E48"/>
  <c r="BE95"/>
  <c r="BE89"/>
  <c r="BE92"/>
  <c r="BE99"/>
  <c r="BE102"/>
  <c r="BE113"/>
  <c r="BE115"/>
  <c r="BE90"/>
  <c r="BE98"/>
  <c r="BE103"/>
  <c r="BE104"/>
  <c r="BE106"/>
  <c r="BE108"/>
  <c r="BE110"/>
  <c r="BE111"/>
  <c r="BE101"/>
  <c r="BE105"/>
  <c r="BE112"/>
  <c r="BE114"/>
  <c i="2" r="BE139"/>
  <c r="BE258"/>
  <c r="BE263"/>
  <c r="BE271"/>
  <c r="BE295"/>
  <c r="BE546"/>
  <c r="BE570"/>
  <c r="BE572"/>
  <c r="BE595"/>
  <c r="F55"/>
  <c r="BE265"/>
  <c r="BE299"/>
  <c r="BE628"/>
  <c r="J52"/>
  <c r="BE202"/>
  <c r="BE286"/>
  <c r="BE521"/>
  <c r="BE585"/>
  <c r="BE626"/>
  <c r="BE642"/>
  <c r="BE145"/>
  <c r="BE206"/>
  <c r="BE223"/>
  <c r="BE504"/>
  <c r="BE672"/>
  <c r="BE156"/>
  <c r="BE254"/>
  <c r="BE400"/>
  <c r="BE450"/>
  <c r="BE472"/>
  <c r="BE553"/>
  <c r="BE560"/>
  <c r="BE562"/>
  <c r="E48"/>
  <c r="BE200"/>
  <c r="BE240"/>
  <c r="BE257"/>
  <c r="BE343"/>
  <c r="BE453"/>
  <c r="BE465"/>
  <c r="BE512"/>
  <c r="BE564"/>
  <c r="BE639"/>
  <c r="BE381"/>
  <c r="BE666"/>
  <c r="BE678"/>
  <c r="BE189"/>
  <c r="BE249"/>
  <c r="BE364"/>
  <c r="BE406"/>
  <c r="BE494"/>
  <c r="BE578"/>
  <c r="BE654"/>
  <c r="BE675"/>
  <c r="BE184"/>
  <c r="BE234"/>
  <c r="BE371"/>
  <c r="BE378"/>
  <c r="BE393"/>
  <c r="BE433"/>
  <c r="BE531"/>
  <c r="BE182"/>
  <c r="BE513"/>
  <c r="BE534"/>
  <c r="BE656"/>
  <c r="BE658"/>
  <c r="BE662"/>
  <c r="BE668"/>
  <c r="BE681"/>
  <c r="BE688"/>
  <c r="BE135"/>
  <c r="BE169"/>
  <c r="BE242"/>
  <c r="BE403"/>
  <c r="BE410"/>
  <c r="BE470"/>
  <c r="BE603"/>
  <c r="BE167"/>
  <c r="BE218"/>
  <c r="BE255"/>
  <c r="BE312"/>
  <c r="BE418"/>
  <c r="BE483"/>
  <c r="BE488"/>
  <c r="BE517"/>
  <c r="BE606"/>
  <c r="BE620"/>
  <c r="BE624"/>
  <c r="BE630"/>
  <c r="BE171"/>
  <c r="BE212"/>
  <c r="BE462"/>
  <c r="BE496"/>
  <c r="BE664"/>
  <c r="BE99"/>
  <c r="BE104"/>
  <c r="BE273"/>
  <c r="BE280"/>
  <c r="BE352"/>
  <c r="BE587"/>
  <c r="BE127"/>
  <c r="BE239"/>
  <c r="BE245"/>
  <c r="BE361"/>
  <c r="BE396"/>
  <c r="BE398"/>
  <c r="BE490"/>
  <c r="BE540"/>
  <c r="BE632"/>
  <c i="3" r="F35"/>
  <c i="1" r="BB56"/>
  <c i="4" r="F36"/>
  <c i="1" r="BC57"/>
  <c i="2" r="F36"/>
  <c i="1" r="BC55"/>
  <c i="2" r="F35"/>
  <c i="1" r="BB55"/>
  <c i="3" r="F37"/>
  <c i="1" r="BD56"/>
  <c i="3" r="F36"/>
  <c i="1" r="BC56"/>
  <c i="3" r="F34"/>
  <c i="1" r="BA56"/>
  <c i="2" r="F34"/>
  <c i="1" r="BA55"/>
  <c i="2" r="J34"/>
  <c i="1" r="AW55"/>
  <c i="4" r="F37"/>
  <c i="1" r="BD57"/>
  <c i="2" r="F37"/>
  <c i="1" r="BD55"/>
  <c i="3" r="J34"/>
  <c i="1" r="AW56"/>
  <c i="4" r="F35"/>
  <c i="1" r="BB57"/>
  <c i="4" r="J34"/>
  <c i="1" r="AW57"/>
  <c i="4" r="F34"/>
  <c i="1" r="BA57"/>
  <c i="2" l="1" r="R97"/>
  <c r="R408"/>
  <c r="R96"/>
  <c i="3" r="T87"/>
  <c r="T86"/>
  <c r="P87"/>
  <c r="P86"/>
  <c i="1" r="AU56"/>
  <c i="3" r="R87"/>
  <c r="R86"/>
  <c i="2" r="P408"/>
  <c r="T408"/>
  <c r="T97"/>
  <c r="T96"/>
  <c r="BK97"/>
  <c r="J97"/>
  <c r="J60"/>
  <c r="P97"/>
  <c r="P96"/>
  <c i="1" r="AU55"/>
  <c i="2" r="BK408"/>
  <c r="J408"/>
  <c r="J68"/>
  <c i="3" r="BK87"/>
  <c r="J87"/>
  <c r="J60"/>
  <c i="4" r="BK84"/>
  <c r="BK83"/>
  <c r="J83"/>
  <c i="2" r="BK96"/>
  <c r="J96"/>
  <c r="J59"/>
  <c i="3" r="F33"/>
  <c i="1" r="AZ56"/>
  <c i="4" r="F33"/>
  <c i="1" r="AZ57"/>
  <c r="BD54"/>
  <c r="W33"/>
  <c i="4" r="J33"/>
  <c i="1" r="AV57"/>
  <c r="AT57"/>
  <c r="BB54"/>
  <c r="W31"/>
  <c i="2" r="F33"/>
  <c i="1" r="AZ55"/>
  <c r="BC54"/>
  <c r="AY54"/>
  <c i="2" r="J33"/>
  <c i="1" r="AV55"/>
  <c r="AT55"/>
  <c i="3" r="J33"/>
  <c i="1" r="AV56"/>
  <c r="AT56"/>
  <c r="BA54"/>
  <c r="AW54"/>
  <c r="AK30"/>
  <c i="4" r="J30"/>
  <c i="1" r="AG57"/>
  <c i="4" l="1" r="J59"/>
  <c r="J84"/>
  <c r="J60"/>
  <c i="3" r="BK86"/>
  <c r="J86"/>
  <c i="4" r="J39"/>
  <c i="1" r="AN57"/>
  <c r="AU54"/>
  <c i="2" r="J30"/>
  <c i="1" r="AG55"/>
  <c r="W30"/>
  <c r="W32"/>
  <c i="3" r="J30"/>
  <c i="1" r="AG56"/>
  <c r="AZ54"/>
  <c r="W29"/>
  <c r="AX54"/>
  <c i="3" l="1" r="J39"/>
  <c r="J59"/>
  <c i="2" r="J39"/>
  <c i="1" r="AN55"/>
  <c r="AN56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<sst xmlns="http://schemas.openxmlformats.org/spreadsheetml/2006/main">
  <si>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</si>
  <si>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</si>
  <si>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</si>
  <si>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</si>
  <si>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</si>
  <si>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{92124af9-c968-4787-9073-bf619c0f5c5c}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</si>
  <si>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</si>
  <si>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</si>
  <si>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</si>
  <si>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</si>
  <si>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</si>
  <si>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</si>
  <si>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</si>
  <si>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</si>
  <si>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S-25011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</si>
  <si>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</si>
  <si>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</si>
  <si>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Oprava vstupního prostoru Chittussiho 10</t>
  </si>
  <si>
    <t>KSO:</t>
  </si>
  <si>
    <t/>
  </si>
  <si>
    <t>CC-CZ:</t>
  </si>
  <si>
    <t>Místo:</t>
  </si>
  <si>
    <t xml:space="preserve"> </t>
  </si>
  <si>
    <t>Datum:</t>
  </si>
  <si>
    <t>21. 3. 2025</t>
  </si>
  <si>
    <t>Zadavatel:</t>
  </si>
  <si>
    <t>IČ:</t>
  </si>
  <si>
    <t>Ostravsá Univerzita</t>
  </si>
  <si>
    <t>DIČ:</t>
  </si>
  <si>
    <t>Účastník:</t>
  </si>
  <si>
    <t>Vyplň údaj</t>
  </si>
  <si>
    <t>Projektant:</t>
  </si>
  <si>
    <t>Ateliér Simona Group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</si>
  <si>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</si>
  <si>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</si>
  <si>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</si>
  <si>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</si>
  <si>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</si>
  <si>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</si>
  <si>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</si>
  <si>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</si>
  <si>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</si>
  <si>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</si>
  <si>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</si>
  <si>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</si>
  <si>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</si>
  <si>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</si>
  <si>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</si>
  <si>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</si>
  <si>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</si>
  <si>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</si>
  <si>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</si>
  <si>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</si>
  <si>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</si>
  <si>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</si>
  <si>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</si>
  <si>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</si>
  <si>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</si>
  <si>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</si>
  <si>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</si>
  <si>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</si>
  <si>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</si>
  <si>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</si>
  <si>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</si>
  <si>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</si>
  <si>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</si>
  <si>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</si>
  <si>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</si>
  <si>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</si>
  <si>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</si>
  <si>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</si>
  <si>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</si>
  <si>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</si>
  <si>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</si>
  <si>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</si>
  <si>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</si>
  <si>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</si>
  <si>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 xml:space="preserve">Stavební část - Oprava vstupního prostoru </t>
  </si>
  <si>
    <t>STA</t>
  </si>
  <si>
    <t>{0d794cb2-9342-4f95-bafc-833480475427}</t>
  </si>
  <si>
    <t>2</t>
  </si>
  <si>
    <t>Zdravotechnika - kanalizace</t>
  </si>
  <si>
    <t>{6316fbe4-d4c5-42f4-9ae6-487031ee626c}</t>
  </si>
  <si>
    <t>VON</t>
  </si>
  <si>
    <t>Vedlejší a ostatní náklady</t>
  </si>
  <si>
    <t>{5823aeb5-6739-4272-afb1-e6a686785232}</t>
  </si>
  <si>
    <t>KRYCÍ LIST SOUPISU PRACÍ</t>
  </si>
  <si>
    <t>Objekt:</t>
  </si>
  <si>
    <t xml:space="preserve">1 - Stavební část - Oprava vstupního prostoru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</si>
  <si>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</si>
  <si>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</si>
  <si>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</si>
  <si>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</si>
  <si>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</si>
  <si>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</si>
  <si>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</si>
  <si>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</si>
  <si>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</si>
  <si>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</si>
  <si>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</si>
  <si>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</si>
  <si>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</si>
  <si>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</si>
  <si>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</si>
  <si>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</si>
  <si>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</si>
  <si>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</si>
  <si>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</si>
  <si>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772 - Podlahy z kamene</t>
  </si>
  <si>
    <t xml:space="preserve">    781 - Dokončovací práce - obklady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</si>
  <si>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</si>
  <si>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</si>
  <si>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</si>
  <si>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</si>
  <si>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</si>
  <si>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</si>
  <si>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</si>
  <si>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</si>
  <si>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</si>
  <si>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</si>
  <si>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</si>
  <si>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</si>
  <si>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</si>
  <si>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</si>
  <si>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</si>
  <si>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</si>
  <si>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</si>
  <si>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</si>
  <si>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113106023</t>
  </si>
  <si>
    <t>Rozebrání dlažeb a dílců při překopech inženýrských sítí s přemístěním hmot na skládku na vzdálenost do 3 m nebo s naložením na dopravní prostředek ručně komunikací pro pěší s ložem z kameniva nebo živice a s výplní spár ze zámkové dlažby</t>
  </si>
  <si>
    <t>m2</t>
  </si>
  <si>
    <t>CS ÚRS 2025 01</t>
  </si>
  <si>
    <t>4</t>
  </si>
  <si>
    <t>487337862</t>
  </si>
  <si>
    <t>Online PSC</t>
  </si>
  <si>
    <t>https://podminky.urs.cz/item/CS_URS_2025_01/113106023</t>
  </si>
  <si>
    <t>VV</t>
  </si>
  <si>
    <t>"vč. D.1.1.1ažD.1.1.6+popis TZ"</t>
  </si>
  <si>
    <t>4,0+17,0</t>
  </si>
  <si>
    <t>3</t>
  </si>
  <si>
    <t>Svislé a kompletní konstrukce</t>
  </si>
  <si>
    <t>34826240-ZA</t>
  </si>
  <si>
    <t>M+D Ukončení zdi krycí deskou lepenou mrazuvzdorným lepidlem hladkou přírodní vč. spárování a doplňků - viz celý popis BD/01 až BD/02, BD/05 až BD/12</t>
  </si>
  <si>
    <t>m</t>
  </si>
  <si>
    <t>1364531993</t>
  </si>
  <si>
    <t>"viz celý popis BD/01"</t>
  </si>
  <si>
    <t>1,06*8</t>
  </si>
  <si>
    <t>"viz celý popis BD/02"</t>
  </si>
  <si>
    <t>1,08*4</t>
  </si>
  <si>
    <t>"viz celý popis BD/05"</t>
  </si>
  <si>
    <t>1,1</t>
  </si>
  <si>
    <t>"viz celý popis BD/06"</t>
  </si>
  <si>
    <t>1,5*2</t>
  </si>
  <si>
    <t>"viz celý popis BD/07"</t>
  </si>
  <si>
    <t>0,6</t>
  </si>
  <si>
    <t>"viz celý popis BD/08"</t>
  </si>
  <si>
    <t>0,8</t>
  </si>
  <si>
    <t>"viz celý popis BD/09"</t>
  </si>
  <si>
    <t>0,9</t>
  </si>
  <si>
    <t>"viz celý popis BD/010"</t>
  </si>
  <si>
    <t>1,68*3</t>
  </si>
  <si>
    <t>"viz celý popis BD/011"</t>
  </si>
  <si>
    <t>1,69*2</t>
  </si>
  <si>
    <t>"viz celý popis BD/012"</t>
  </si>
  <si>
    <t>1,58</t>
  </si>
  <si>
    <t>Součet</t>
  </si>
  <si>
    <t>34826241-ZA</t>
  </si>
  <si>
    <t>M+D Ukončení zdi krycí deskou lepenou mrazuvzdorným lepidlem hladkou přírodní vč. spárování a doplňků - viz celý popis BD/03 až BD/04</t>
  </si>
  <si>
    <t>478939713</t>
  </si>
  <si>
    <t>"viz celý popis BD/03"</t>
  </si>
  <si>
    <t>0,4*6</t>
  </si>
  <si>
    <t>"viz celý popis BD/04"</t>
  </si>
  <si>
    <t>0,44*2</t>
  </si>
  <si>
    <t>5</t>
  </si>
  <si>
    <t>Komunikace pozemní</t>
  </si>
  <si>
    <t>566301111</t>
  </si>
  <si>
    <t>Úprava dosavadního krytu z kameniva drceného jako podklad pro nový kryt s vyrovnáním profilu v příčném i podélném směru, s vlhčením a zhutněním, s doplněním kamenivem drceným, jeho rozprostřením a zhutněním, v množství přes 0,04 do 0,06 m3/m2</t>
  </si>
  <si>
    <t>-975007782</t>
  </si>
  <si>
    <t>https://podminky.urs.cz/item/CS_URS_2025_01/566301111</t>
  </si>
  <si>
    <t>596211130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</si>
  <si>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C, pro plochy do 50 m2</t>
  </si>
  <si>
    <t>-606605168</t>
  </si>
  <si>
    <t>https://podminky.urs.cz/item/CS_URS_2025_01/596211130</t>
  </si>
  <si>
    <t>"stávající očištění dlaždice"</t>
  </si>
  <si>
    <t>6</t>
  </si>
  <si>
    <t>Úpravy povrchů, podlahy a osazování výplní</t>
  </si>
  <si>
    <t>622151001</t>
  </si>
  <si>
    <t>Penetrační nátěr vnějších pastovitých tenkovrstvých omítek akrylátový stěn</t>
  </si>
  <si>
    <t>-346079710</t>
  </si>
  <si>
    <t>https://podminky.urs.cz/item/CS_URS_2025_01/622151001</t>
  </si>
  <si>
    <t>"vnější stěna rampy"</t>
  </si>
  <si>
    <t>32,0</t>
  </si>
  <si>
    <t>"vnitřní stěna rampy"</t>
  </si>
  <si>
    <t>(0,4+6,8+0,9+6,8+0,4+6,8+0,4)*0,4</t>
  </si>
  <si>
    <t>"vnější stěna rampa - zateplená 50mm"</t>
  </si>
  <si>
    <t>(1,68+1,68+1,69)*0,6/2</t>
  </si>
  <si>
    <t>(1,58+1,68+1,69)*0,6/2</t>
  </si>
  <si>
    <t>7</t>
  </si>
  <si>
    <t>622211011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</si>
  <si>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40 do 80 mm</t>
  </si>
  <si>
    <t>1760458342</t>
  </si>
  <si>
    <t>https://podminky.urs.cz/item/CS_URS_2025_01/622211011</t>
  </si>
  <si>
    <t>"stěna rampy"</t>
  </si>
  <si>
    <t>Mezisoučet</t>
  </si>
  <si>
    <t>"vnější stěna rampa - nezateplená"</t>
  </si>
  <si>
    <t>8</t>
  </si>
  <si>
    <t>M</t>
  </si>
  <si>
    <t>28376442</t>
  </si>
  <si>
    <t>deska XPS hrana rovná a strukturovaný povrch 300kPA λ=0,035 tl 80mm</t>
  </si>
  <si>
    <t>139384724</t>
  </si>
  <si>
    <t>32*1,05 'Přepočtené koeficientem množství</t>
  </si>
  <si>
    <t>9</t>
  </si>
  <si>
    <t>28376440</t>
  </si>
  <si>
    <t>deska XPS hrana rovná a strukturovaný povrch 300kPA λ=0,035 tl 50mm</t>
  </si>
  <si>
    <t>-2117115169</t>
  </si>
  <si>
    <t>3*1,05 'Přepočtené koeficientem množství</t>
  </si>
  <si>
    <t>10</t>
  </si>
  <si>
    <t>622511112</t>
  </si>
  <si>
    <t>Omítka tenkovrstvá akrylátová vnějších ploch probarvená bez penetrace mozaiková střednězrnná stěn</t>
  </si>
  <si>
    <t>-1486066444</t>
  </si>
  <si>
    <t>https://podminky.urs.cz/item/CS_URS_2025_01/622511112</t>
  </si>
  <si>
    <t>11</t>
  </si>
  <si>
    <t>629991001</t>
  </si>
  <si>
    <t>Zakrytí vnějších ploch před znečištěním včetně pozdějšího odkrytí ploch podélných rovných (např. chodníků) fólií položenou volně</t>
  </si>
  <si>
    <t>-2053181802</t>
  </si>
  <si>
    <t>https://podminky.urs.cz/item/CS_URS_2025_01/629991001</t>
  </si>
  <si>
    <t>631311135</t>
  </si>
  <si>
    <t>Mazanina z betonu prostého bez zvýšených nároků na prostředí tl. přes 120 do 240 mm tř. C 20/25</t>
  </si>
  <si>
    <t>m3</t>
  </si>
  <si>
    <t>-801848596</t>
  </si>
  <si>
    <t>https://podminky.urs.cz/item/CS_URS_2025_01/631311135</t>
  </si>
  <si>
    <t>"S5"</t>
  </si>
  <si>
    <t>11,0*0,14</t>
  </si>
  <si>
    <t>13</t>
  </si>
  <si>
    <t>631312141</t>
  </si>
  <si>
    <t>Doplnění dosavadních mazanin prostým betonem s dodáním hmot, bez potěru, plochy jednotlivě rýh v dosavadních mazaninách</t>
  </si>
  <si>
    <t>353258263</t>
  </si>
  <si>
    <t>https://podminky.urs.cz/item/CS_URS_2025_01/631312141</t>
  </si>
  <si>
    <t>"dobetonávky "</t>
  </si>
  <si>
    <t>"odvodnění"</t>
  </si>
  <si>
    <t>1,5*0,1*0,05*2</t>
  </si>
  <si>
    <t>"dilatace"</t>
  </si>
  <si>
    <t>6,7*0,05*0,05*2</t>
  </si>
  <si>
    <t>1,7*0,05*0,05*2</t>
  </si>
  <si>
    <t>1,0*0,05*0,05*2</t>
  </si>
  <si>
    <t>14</t>
  </si>
  <si>
    <t>631319175</t>
  </si>
  <si>
    <t>Příplatek k cenám mazanin za stržení povrchu spodní vrstvy mazaniny latí před vložením výztuže nebo pletiva pro tl. obou vrstev mazaniny přes 120 do 240 mm</t>
  </si>
  <si>
    <t>-289306709</t>
  </si>
  <si>
    <t>https://podminky.urs.cz/item/CS_URS_2025_01/631319175</t>
  </si>
  <si>
    <t>15</t>
  </si>
  <si>
    <t>631362021</t>
  </si>
  <si>
    <t>Výztuž mazanin ze svařovaných sítí z drátů typu KARI</t>
  </si>
  <si>
    <t>t</t>
  </si>
  <si>
    <t>633308445</t>
  </si>
  <si>
    <t>https://podminky.urs.cz/item/CS_URS_2025_01/631362021</t>
  </si>
  <si>
    <t>11,0*0,0045*1,3</t>
  </si>
  <si>
    <t>16</t>
  </si>
  <si>
    <t>632450122</t>
  </si>
  <si>
    <t>Potěr cementový vyrovnávací ze suchých směsí v pásu o průměrné (střední) tl. přes 20 do 30 mm</t>
  </si>
  <si>
    <t>1924056863</t>
  </si>
  <si>
    <t>https://podminky.urs.cz/item/CS_URS_2025_01/632450122</t>
  </si>
  <si>
    <t>"atika rampy"</t>
  </si>
  <si>
    <t>3,25*0,4*6</t>
  </si>
  <si>
    <t>17</t>
  </si>
  <si>
    <t>632450131</t>
  </si>
  <si>
    <t>Potěr cementový vyrovnávací ze suchých směsí v ploše o průměrné (střední) tl. od 10 do 20 mm</t>
  </si>
  <si>
    <t>-1811193797</t>
  </si>
  <si>
    <t>https://podminky.urs.cz/item/CS_URS_2025_01/632450131</t>
  </si>
  <si>
    <t>"s3"</t>
  </si>
  <si>
    <t>46,99</t>
  </si>
  <si>
    <t>18</t>
  </si>
  <si>
    <t>63245013-60</t>
  </si>
  <si>
    <t>Potěr cementový vyrovnávací ze suchých směsí v ploše o průměrné (střední) tl. 60 mm</t>
  </si>
  <si>
    <t>1342412832</t>
  </si>
  <si>
    <t>"s1"</t>
  </si>
  <si>
    <t>17,0</t>
  </si>
  <si>
    <t>19</t>
  </si>
  <si>
    <t>63245110-</t>
  </si>
  <si>
    <t>Potěr cementový ze suchých směsí tloušťky přes 5 do 10 mm</t>
  </si>
  <si>
    <t>-501426168</t>
  </si>
  <si>
    <t>"s2"</t>
  </si>
  <si>
    <t>7,0</t>
  </si>
  <si>
    <t>37,0</t>
  </si>
  <si>
    <t>"s5"</t>
  </si>
  <si>
    <t>10,0</t>
  </si>
  <si>
    <t>20</t>
  </si>
  <si>
    <t>644941112</t>
  </si>
  <si>
    <t>Montáž průvětrníků nebo mřížek odvětrávacích velikosti přes 150 x 200 do 300 x 300 mm</t>
  </si>
  <si>
    <t>kus</t>
  </si>
  <si>
    <t>151618858</t>
  </si>
  <si>
    <t>https://podminky.urs.cz/item/CS_URS_2025_01/644941112</t>
  </si>
  <si>
    <t>"viz celý popis Z/01"</t>
  </si>
  <si>
    <t>55341426</t>
  </si>
  <si>
    <t>mřížka větrací nerezová se síťovinou 200x200mm</t>
  </si>
  <si>
    <t>-336225509</t>
  </si>
  <si>
    <t>22</t>
  </si>
  <si>
    <t>644941121</t>
  </si>
  <si>
    <t>Montáž průvětrníků nebo mřížek odvětrávacích montáž průchodky (trubky) se zhotovením otvoru v tepelné izolaci</t>
  </si>
  <si>
    <t>-319858426</t>
  </si>
  <si>
    <t>https://podminky.urs.cz/item/CS_URS_2025_01/644941121</t>
  </si>
  <si>
    <t>23</t>
  </si>
  <si>
    <t>42981649</t>
  </si>
  <si>
    <t>trouba pevná PVC D 100mm do 45°C</t>
  </si>
  <si>
    <t>1022126332</t>
  </si>
  <si>
    <t>1*0,55 'Přepočtené koeficientem množství</t>
  </si>
  <si>
    <t>Ostatní konstrukce a práce, bourání</t>
  </si>
  <si>
    <t>24</t>
  </si>
  <si>
    <t>916991121</t>
  </si>
  <si>
    <t>Lože pod obrubníky, krajníky nebo obruby z dlažebních kostek z betonu prostého</t>
  </si>
  <si>
    <t>1781211279</t>
  </si>
  <si>
    <t>https://podminky.urs.cz/item/CS_URS_2025_01/916991121</t>
  </si>
  <si>
    <t>6,0*0,3*0,15</t>
  </si>
  <si>
    <t>25</t>
  </si>
  <si>
    <t>935113111</t>
  </si>
  <si>
    <t>Osazení odvodňovacího žlabu s krycím roštem polymerbetonového šířky do 200 mm</t>
  </si>
  <si>
    <t>-1090230925</t>
  </si>
  <si>
    <t>https://podminky.urs.cz/item/CS_URS_2025_01/935113111</t>
  </si>
  <si>
    <t>"viz celý popis Z/04"</t>
  </si>
  <si>
    <t>6,0</t>
  </si>
  <si>
    <t>26</t>
  </si>
  <si>
    <t>592271-Z/04</t>
  </si>
  <si>
    <t xml:space="preserve">žlab odvodňovací z polymerbetonu  vč. příslušenství, roštu - viz celý popis Z/04</t>
  </si>
  <si>
    <t>-902307072</t>
  </si>
  <si>
    <t>27</t>
  </si>
  <si>
    <t>935923216</t>
  </si>
  <si>
    <t>Osazení odvodňovacího žlabu s krycím roštem vpusti pro žlab šířky do 200 mm</t>
  </si>
  <si>
    <t>-2016119100</t>
  </si>
  <si>
    <t>https://podminky.urs.cz/item/CS_URS_2025_01/935923216</t>
  </si>
  <si>
    <t>28</t>
  </si>
  <si>
    <t>592230-Z/04</t>
  </si>
  <si>
    <t>vpusť odtoková polymerbetonová s integrovaným těsněním - vtoková vpusť vč. příslušenství - viz celý popis Z/04 a vtoková vpusť</t>
  </si>
  <si>
    <t>1213256016</t>
  </si>
  <si>
    <t>29</t>
  </si>
  <si>
    <t>965043341</t>
  </si>
  <si>
    <t>Bourání mazanin betonových s potěrem nebo teracem tl. do 100 mm, plochy přes 4 m2</t>
  </si>
  <si>
    <t>1131437417</t>
  </si>
  <si>
    <t>https://podminky.urs.cz/item/CS_URS_2025_01/965043341</t>
  </si>
  <si>
    <t>"nezastřešená část"</t>
  </si>
  <si>
    <t>10,0*0,1</t>
  </si>
  <si>
    <t>30</t>
  </si>
  <si>
    <t>965049111</t>
  </si>
  <si>
    <t>Bourání mazanin Příplatek k cenám za bourání mazanin betonových se svařovanou sítí, tl. do 100 mm</t>
  </si>
  <si>
    <t>785951916</t>
  </si>
  <si>
    <t>https://podminky.urs.cz/item/CS_URS_2025_01/965049111</t>
  </si>
  <si>
    <t>31</t>
  </si>
  <si>
    <t>966080103</t>
  </si>
  <si>
    <t>Bourání kontaktního zateplení včetně povrchové úpravy omítkou nebo nátěrem z polystyrénových desek, tloušťky přes 60 do 120 mm</t>
  </si>
  <si>
    <t>-70764447</t>
  </si>
  <si>
    <t>https://podminky.urs.cz/item/CS_URS_2025_01/966080103</t>
  </si>
  <si>
    <t>32</t>
  </si>
  <si>
    <t>974042532</t>
  </si>
  <si>
    <t>Vysekání rýh v betonové nebo jiné monolitické dlažbě s betonovým podkladem do hl. 50 mm a šířky do 70 mm</t>
  </si>
  <si>
    <t>-365847008</t>
  </si>
  <si>
    <t>https://podminky.urs.cz/item/CS_URS_2025_01/974042532</t>
  </si>
  <si>
    <t>33</t>
  </si>
  <si>
    <t>974042544</t>
  </si>
  <si>
    <t>Vysekání rýh v betonové nebo jiné monolitické dlažbě s betonovým podkladem do hl.70 mm a šířky do 150 mm</t>
  </si>
  <si>
    <t>-1174807659</t>
  </si>
  <si>
    <t>https://podminky.urs.cz/item/CS_URS_2025_01/974042544</t>
  </si>
  <si>
    <t>6,7</t>
  </si>
  <si>
    <t>1,7</t>
  </si>
  <si>
    <t>34</t>
  </si>
  <si>
    <t>974042553</t>
  </si>
  <si>
    <t>Vysekání rýh v betonové nebo jiné monolitické dlažbě s betonovým podkladem do hl. 100 mm a šířky do 100 mm</t>
  </si>
  <si>
    <t>-852546105</t>
  </si>
  <si>
    <t>https://podminky.urs.cz/item/CS_URS_2025_01/974042553</t>
  </si>
  <si>
    <t>1,5</t>
  </si>
  <si>
    <t>35</t>
  </si>
  <si>
    <t>977312112</t>
  </si>
  <si>
    <t>Řezání stávajících betonových mazanin s vyztužením hloubky přes 50 do 100 mm</t>
  </si>
  <si>
    <t>-2002534082</t>
  </si>
  <si>
    <t>https://podminky.urs.cz/item/CS_URS_2025_01/977312112</t>
  </si>
  <si>
    <t>6,7*2</t>
  </si>
  <si>
    <t>1,7*2</t>
  </si>
  <si>
    <t>36</t>
  </si>
  <si>
    <t>979051121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</si>
  <si>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</t>
  </si>
  <si>
    <t>-1764684265</t>
  </si>
  <si>
    <t>https://podminky.urs.cz/item/CS_URS_2025_01/979051121</t>
  </si>
  <si>
    <t>37</t>
  </si>
  <si>
    <t>985112131</t>
  </si>
  <si>
    <t>Odsekání degradovaného betonu rubu kleneb a podlah, tloušťky do 10 mm</t>
  </si>
  <si>
    <t>1709744058</t>
  </si>
  <si>
    <t>https://podminky.urs.cz/item/CS_URS_2025_01/985112131</t>
  </si>
  <si>
    <t>"pod dlažbou"</t>
  </si>
  <si>
    <t>"vstup"</t>
  </si>
  <si>
    <t>14,68</t>
  </si>
  <si>
    <t>"rampa"</t>
  </si>
  <si>
    <t>"podesta schodiště"</t>
  </si>
  <si>
    <t>"stupnice"</t>
  </si>
  <si>
    <t>45,0</t>
  </si>
  <si>
    <t>38</t>
  </si>
  <si>
    <t>985131311</t>
  </si>
  <si>
    <t>Očištění ploch stěn, rubu kleneb a podlah ruční dočištění ocelovými kartáči</t>
  </si>
  <si>
    <t>-1137242386</t>
  </si>
  <si>
    <t>https://podminky.urs.cz/item/CS_URS_2025_01/985131311</t>
  </si>
  <si>
    <t>"podstupnice"</t>
  </si>
  <si>
    <t>(13,0+6,25)*0,15*11/2</t>
  </si>
  <si>
    <t>(6,0+2,5)*0,15*11/2</t>
  </si>
  <si>
    <t>39</t>
  </si>
  <si>
    <t>985311112</t>
  </si>
  <si>
    <t>Reprofilace betonu sanačními maltami na cementové bázi ručně stěn, tloušťky přes 10 do 20 mm</t>
  </si>
  <si>
    <t>1988782494</t>
  </si>
  <si>
    <t>https://podminky.urs.cz/item/CS_URS_2025_01/985311112</t>
  </si>
  <si>
    <t>"sloupy"</t>
  </si>
  <si>
    <t>8*0,1*0,1*4</t>
  </si>
  <si>
    <t>40</t>
  </si>
  <si>
    <t>985311311</t>
  </si>
  <si>
    <t>Reprofilace betonu sanačními maltami na cementové bázi ručně rubu kleneb a podlah, tloušťky do 10 mm</t>
  </si>
  <si>
    <t>-308051276</t>
  </si>
  <si>
    <t>https://podminky.urs.cz/item/CS_URS_2025_01/985311311</t>
  </si>
  <si>
    <t>"nášlapy"</t>
  </si>
  <si>
    <t>41</t>
  </si>
  <si>
    <t>985311912</t>
  </si>
  <si>
    <t>Reprofilace betonu sanačními maltami na cementové bázi ručně Příplatek k cenám za plochu do 10 m2 jednotlivě</t>
  </si>
  <si>
    <t>-773079643</t>
  </si>
  <si>
    <t>https://podminky.urs.cz/item/CS_URS_2025_01/985311912</t>
  </si>
  <si>
    <t>3,32+22,894+45,0</t>
  </si>
  <si>
    <t>42</t>
  </si>
  <si>
    <t>985321111</t>
  </si>
  <si>
    <t>Ochranný nátěr betonářské výztuže 1 vrstva tloušťky 1 mm na cementové bázi stěn, líce kleneb a podhledů</t>
  </si>
  <si>
    <t>553540695</t>
  </si>
  <si>
    <t>https://podminky.urs.cz/item/CS_URS_2025_01/985321111</t>
  </si>
  <si>
    <t>(1,68+1,68+1,69)*0,6/2/2</t>
  </si>
  <si>
    <t>(1,58+1,68+1,69)*0,6/2/2</t>
  </si>
  <si>
    <t>43</t>
  </si>
  <si>
    <t>985321112</t>
  </si>
  <si>
    <t>Ochranný nátěr betonářské výztuže 1 vrstva tloušťky 1 mm na cementové bázi rubu kleneb a podlah</t>
  </si>
  <si>
    <t>-677835804</t>
  </si>
  <si>
    <t>https://podminky.urs.cz/item/CS_URS_2025_01/985321112</t>
  </si>
  <si>
    <t>44</t>
  </si>
  <si>
    <t>985321912</t>
  </si>
  <si>
    <t>Ochranný nátěr betonářské výztuže Příplatek k cenám za plochu do 10 m2 jednotlivě</t>
  </si>
  <si>
    <t>760462779</t>
  </si>
  <si>
    <t>https://podminky.urs.cz/item/CS_URS_2025_01/985321912</t>
  </si>
  <si>
    <t>1,501+22,894</t>
  </si>
  <si>
    <t>45</t>
  </si>
  <si>
    <t>985323112</t>
  </si>
  <si>
    <t>Spojovací (adhezní) můstek reprofilovaného betonu na cementové bázi, tloušťky 2 mm</t>
  </si>
  <si>
    <t>673145549</t>
  </si>
  <si>
    <t>https://podminky.urs.cz/item/CS_URS_2025_01/985323112</t>
  </si>
  <si>
    <t>46</t>
  </si>
  <si>
    <t>985323912</t>
  </si>
  <si>
    <t>Spojovací (adhezní) můstek reprofilovaného betonu Příplatek k cenám za plochu do 10 m2 jednotlivě</t>
  </si>
  <si>
    <t>-1966060412</t>
  </si>
  <si>
    <t>https://podminky.urs.cz/item/CS_URS_2025_01/985323912</t>
  </si>
  <si>
    <t>997</t>
  </si>
  <si>
    <t>Doprava suti a vybouraných hmot</t>
  </si>
  <si>
    <t>47</t>
  </si>
  <si>
    <t>997013211</t>
  </si>
  <si>
    <t>Vnitrostaveništní doprava suti a vybouraných hmot vodorovně do 50 m s naložením ručně pro budovy a haly výšky do 6 m</t>
  </si>
  <si>
    <t>2129487710</t>
  </si>
  <si>
    <t>https://podminky.urs.cz/item/CS_URS_2025_01/997013211</t>
  </si>
  <si>
    <t>48</t>
  </si>
  <si>
    <t>997013501</t>
  </si>
  <si>
    <t>Odvoz suti a vybouraných hmot na skládku nebo meziskládku se složením, na vzdálenost do 1 km</t>
  </si>
  <si>
    <t>639636879</t>
  </si>
  <si>
    <t>https://podminky.urs.cz/item/CS_URS_2025_01/997013501</t>
  </si>
  <si>
    <t>49</t>
  </si>
  <si>
    <t>997013509</t>
  </si>
  <si>
    <t>Odvoz suti a vybouraných hmot na skládku nebo meziskládku se složením, na vzdálenost Příplatek k ceně za každý další započatý 1 km přes 1 km</t>
  </si>
  <si>
    <t>233003794</t>
  </si>
  <si>
    <t>https://podminky.urs.cz/item/CS_URS_2025_01/997013509</t>
  </si>
  <si>
    <t>30,483*20 'Přepočtené koeficientem množství</t>
  </si>
  <si>
    <t>50</t>
  </si>
  <si>
    <t>997013631</t>
  </si>
  <si>
    <t>Poplatek za uložení stavebního odpadu na skládce (skládkovné) směsného stavebního a demoličního zatříděného do Katalogu odpadů pod kódem 17 09 04</t>
  </si>
  <si>
    <t>-358063909</t>
  </si>
  <si>
    <t>https://podminky.urs.cz/item/CS_URS_2025_01/997013631</t>
  </si>
  <si>
    <t>998</t>
  </si>
  <si>
    <t>Přesun hmot</t>
  </si>
  <si>
    <t>51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</si>
  <si>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</si>
  <si>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</si>
  <si>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1380080084</t>
  </si>
  <si>
    <t>https://podminky.urs.cz/item/CS_URS_2025_01/998018001</t>
  </si>
  <si>
    <t>PSV</t>
  </si>
  <si>
    <t>Práce a dodávky PSV</t>
  </si>
  <si>
    <t>711</t>
  </si>
  <si>
    <t>Izolace proti vodě, vlhkosti a plynům</t>
  </si>
  <si>
    <t>52</t>
  </si>
  <si>
    <t>711141811</t>
  </si>
  <si>
    <t>Odstranění izolace proti vodě, vlhkosti a plynům z přitavených pásů NAIP z plochy vodorovné V jednovrstvé</t>
  </si>
  <si>
    <t>7936678</t>
  </si>
  <si>
    <t>https://podminky.urs.cz/item/CS_URS_2025_01/711141811</t>
  </si>
  <si>
    <t>53</t>
  </si>
  <si>
    <t>711493111</t>
  </si>
  <si>
    <t>Izolace proti podpovrchové a tlakové vodě - ostatní na ploše vodorovné V dvousložkovou na bázi cementu</t>
  </si>
  <si>
    <t>-155530676</t>
  </si>
  <si>
    <t>https://podminky.urs.cz/item/CS_URS_2025_01/711493111</t>
  </si>
  <si>
    <t>17,0*2</t>
  </si>
  <si>
    <t>"schodiště"</t>
  </si>
  <si>
    <t>"nazastřešená část"</t>
  </si>
  <si>
    <t>10,0*2</t>
  </si>
  <si>
    <t>54</t>
  </si>
  <si>
    <t>711493121</t>
  </si>
  <si>
    <t>Izolace proti podpovrchové a tlakové vodě - ostatní na ploše svislé S dvousložkovou na bázi cementu</t>
  </si>
  <si>
    <t>1796608561</t>
  </si>
  <si>
    <t>https://podminky.urs.cz/item/CS_URS_2025_01/711493121</t>
  </si>
  <si>
    <t>"vnější stěna rampa - zateplená"</t>
  </si>
  <si>
    <t>(7,2+0,5+7,2+7,2+4,4+0,8)*0,3</t>
  </si>
  <si>
    <t>"sokl - vytažení"</t>
  </si>
  <si>
    <t>57,78*0,09</t>
  </si>
  <si>
    <t>22,0</t>
  </si>
  <si>
    <t>55</t>
  </si>
  <si>
    <t>998711121</t>
  </si>
  <si>
    <t>Přesun hmot pro izolace proti vodě, vlhkosti a plynům stanovený z hmotnosti přesunovaného materiálu vodorovná dopravní vzdálenost do 50 m ruční (bez užití mechanizace) v objektech výšky do 6 m</t>
  </si>
  <si>
    <t>1487451160</t>
  </si>
  <si>
    <t>https://podminky.urs.cz/item/CS_URS_2025_01/998711121</t>
  </si>
  <si>
    <t>713</t>
  </si>
  <si>
    <t>Izolace tepelné</t>
  </si>
  <si>
    <t>56</t>
  </si>
  <si>
    <t>713120822</t>
  </si>
  <si>
    <t>Odstranění tepelné izolace podlah z rohoží, pásů, dílců, desek, bloků podlah volně kladených nebo mezi trámy z polystyrenu, tloušťka izolace nasáklého vodou, tloušťka izolace do 100 mm</t>
  </si>
  <si>
    <t>-572135474</t>
  </si>
  <si>
    <t>https://podminky.urs.cz/item/CS_URS_2025_01/713120822</t>
  </si>
  <si>
    <t>721</t>
  </si>
  <si>
    <t>Zdravotechnika - vnitřní kanalizace</t>
  </si>
  <si>
    <t>57</t>
  </si>
  <si>
    <t>7212114-VP</t>
  </si>
  <si>
    <t xml:space="preserve">M+D Podlahové vpusti terasové (balkonové) vtoky s vodorovným odtokem DN 50 s PVC límcem + potrubí DN 50 cca 1,5 + 2x koleno - viz celý popis </t>
  </si>
  <si>
    <t>CS ÚRS 2024 02</t>
  </si>
  <si>
    <t>677480932</t>
  </si>
  <si>
    <t>https://podminky.urs.cz/item/CS_URS_2024_02/7212114-VP</t>
  </si>
  <si>
    <t>764</t>
  </si>
  <si>
    <t>Konstrukce klempířské</t>
  </si>
  <si>
    <t>58</t>
  </si>
  <si>
    <t>764001811</t>
  </si>
  <si>
    <t>Demontáž klempířských konstrukcí dilatační lišty do suti</t>
  </si>
  <si>
    <t>-1594594552</t>
  </si>
  <si>
    <t>https://podminky.urs.cz/item/CS_URS_2025_01/764001811</t>
  </si>
  <si>
    <t>6,99</t>
  </si>
  <si>
    <t>59</t>
  </si>
  <si>
    <t>764-SV</t>
  </si>
  <si>
    <t>Demontáž, úschova a zpětná montáž dešťových svodů</t>
  </si>
  <si>
    <t>-1088805084</t>
  </si>
  <si>
    <t>767</t>
  </si>
  <si>
    <t>Konstrukce zámečnické</t>
  </si>
  <si>
    <t>60</t>
  </si>
  <si>
    <t>767161843</t>
  </si>
  <si>
    <t>Demontáž zábradlí k dalšímu použití schodišťového nerozebíratelný spoj hmotnosti 1 m zábradlí do 20 kg</t>
  </si>
  <si>
    <t>354644219</t>
  </si>
  <si>
    <t>https://podminky.urs.cz/item/CS_URS_2025_01/767161843</t>
  </si>
  <si>
    <t>3,6*6</t>
  </si>
  <si>
    <t>5,2</t>
  </si>
  <si>
    <t>13,0</t>
  </si>
  <si>
    <t>61</t>
  </si>
  <si>
    <t>767531121</t>
  </si>
  <si>
    <t>Montáž vstupních čisticích zón z rohoží osazení rámu mosazného nebo hliníkového zapuštěného z L profilů</t>
  </si>
  <si>
    <t>-523841377</t>
  </si>
  <si>
    <t>https://podminky.urs.cz/item/CS_URS_2025_01/767531121</t>
  </si>
  <si>
    <t>16,0</t>
  </si>
  <si>
    <t>62</t>
  </si>
  <si>
    <t>69752160</t>
  </si>
  <si>
    <t>rám pro zapuštění profil L-30/30 25/25 20/30 15/30-Al</t>
  </si>
  <si>
    <t>-1912638351</t>
  </si>
  <si>
    <t>16*1,1 'Přepočtené koeficientem množství</t>
  </si>
  <si>
    <t>63</t>
  </si>
  <si>
    <t>767531215</t>
  </si>
  <si>
    <t>Montáž vstupních čisticích zón z rohoží kovových nebo plastových plochy přes 2 m2</t>
  </si>
  <si>
    <t>657097220</t>
  </si>
  <si>
    <t>https://podminky.urs.cz/item/CS_URS_2025_01/767531215</t>
  </si>
  <si>
    <t>64</t>
  </si>
  <si>
    <t>69752003</t>
  </si>
  <si>
    <t>rohož vstupní provedení hliník super 27 mm</t>
  </si>
  <si>
    <t>117081146</t>
  </si>
  <si>
    <t>17*1,1 'Přepočtené koeficientem množství</t>
  </si>
  <si>
    <t>65</t>
  </si>
  <si>
    <t>767531811</t>
  </si>
  <si>
    <t>Demontáž vstupních čisticích zón rohoží kovových nebo plastových</t>
  </si>
  <si>
    <t>660966407</t>
  </si>
  <si>
    <t>https://podminky.urs.cz/item/CS_URS_2025_01/767531811</t>
  </si>
  <si>
    <t>"podesta"</t>
  </si>
  <si>
    <t>66</t>
  </si>
  <si>
    <t>767531821</t>
  </si>
  <si>
    <t>Demontáž vstupních čisticích zón rámů zapuštěných nebo náběhových</t>
  </si>
  <si>
    <t>-1999015090</t>
  </si>
  <si>
    <t>https://podminky.urs.cz/item/CS_URS_2025_01/767531821</t>
  </si>
  <si>
    <t>2*(6,9+2,25)</t>
  </si>
  <si>
    <t>67</t>
  </si>
  <si>
    <t>76755</t>
  </si>
  <si>
    <t xml:space="preserve">Demontáž a zpětná montáž vodící tyče vč. kotvení </t>
  </si>
  <si>
    <t>celek</t>
  </si>
  <si>
    <t>-778150225</t>
  </si>
  <si>
    <t>68</t>
  </si>
  <si>
    <t>76756-Z/02</t>
  </si>
  <si>
    <t>M+D Krycí plech dilatace dl. 3200mm - nerez - viz celý popis Z/02</t>
  </si>
  <si>
    <t>1381677646</t>
  </si>
  <si>
    <t>"viz celý popis Z/02"</t>
  </si>
  <si>
    <t>69</t>
  </si>
  <si>
    <t>76756-Z/03</t>
  </si>
  <si>
    <t>M+D Patky k zábradlí vč. kotvení - viz celý popis Z/03</t>
  </si>
  <si>
    <t>1051266863</t>
  </si>
  <si>
    <t>"viz celý popis Z/03"</t>
  </si>
  <si>
    <t>70</t>
  </si>
  <si>
    <t>76756-Z/03R</t>
  </si>
  <si>
    <t xml:space="preserve">Repase zábradlí vč. zpětné montáže a kotvení - viz celý popis </t>
  </si>
  <si>
    <t>-296206146</t>
  </si>
  <si>
    <t>71</t>
  </si>
  <si>
    <t>998767121</t>
  </si>
  <si>
    <t>Přesun hmot pro zámečnické konstrukce stanovený z hmotnosti přesunovaného materiálu vodorovná dopravní vzdálenost do 50 m ruční (bez užití mechanizace) v objektech výšky do 6 m</t>
  </si>
  <si>
    <t>-173607670</t>
  </si>
  <si>
    <t>https://podminky.urs.cz/item/CS_URS_2025_01/998767121</t>
  </si>
  <si>
    <t>771</t>
  </si>
  <si>
    <t>Podlahy z dlaždic</t>
  </si>
  <si>
    <t>72</t>
  </si>
  <si>
    <t>771111011</t>
  </si>
  <si>
    <t>Příprava podkladu před provedením dlažby vysátí podlah</t>
  </si>
  <si>
    <t>152426170</t>
  </si>
  <si>
    <t>https://podminky.urs.cz/item/CS_URS_2025_01/771111011</t>
  </si>
  <si>
    <t>50,0</t>
  </si>
  <si>
    <t>73</t>
  </si>
  <si>
    <t>771111012</t>
  </si>
  <si>
    <t>Příprava podkladu před provedením dlažby vysátí schodišť</t>
  </si>
  <si>
    <t>-269727988</t>
  </si>
  <si>
    <t>https://podminky.urs.cz/item/CS_URS_2024_02/771111012</t>
  </si>
  <si>
    <t>(13,0+6,25)*11/2</t>
  </si>
  <si>
    <t>(6,0+2,5)*11/2</t>
  </si>
  <si>
    <t>74</t>
  </si>
  <si>
    <t>771121011</t>
  </si>
  <si>
    <t>Příprava podkladu před provedením dlažby nátěr penetrační na podlahu</t>
  </si>
  <si>
    <t>-276372035</t>
  </si>
  <si>
    <t>https://podminky.urs.cz/item/CS_URS_2025_01/771121011</t>
  </si>
  <si>
    <t>28,0</t>
  </si>
  <si>
    <t>75</t>
  </si>
  <si>
    <t>771161011</t>
  </si>
  <si>
    <t>Příprava podkladu před provedením dlažby montáž profilu dilatační spáry v rovině dlažby</t>
  </si>
  <si>
    <t>-1153088822</t>
  </si>
  <si>
    <t>https://podminky.urs.cz/item/CS_URS_2025_01/771161011</t>
  </si>
  <si>
    <t>76</t>
  </si>
  <si>
    <t>DOD-DIL-D/01</t>
  </si>
  <si>
    <t>Objektová dilatační lišta - viz celý popis D/01</t>
  </si>
  <si>
    <t>548453611</t>
  </si>
  <si>
    <t>6,7*1,05 'Přepočtené koeficientem množství</t>
  </si>
  <si>
    <t>77</t>
  </si>
  <si>
    <t>DOD-DIL-D/R</t>
  </si>
  <si>
    <t xml:space="preserve">Dilatační lišta - rampa vč. pojistného HI pásu a doplňků  - viz celý popis </t>
  </si>
  <si>
    <t>519536582</t>
  </si>
  <si>
    <t>1,7*1,05 'Přepočtené koeficientem množství</t>
  </si>
  <si>
    <t>78</t>
  </si>
  <si>
    <t>771161022</t>
  </si>
  <si>
    <t>Příprava podkladu před provedením dlažby montáž profilu ukončujícího profilu pro schodové hrany a ukončení dlažby</t>
  </si>
  <si>
    <t>-580969587</t>
  </si>
  <si>
    <t>https://podminky.urs.cz/item/CS_URS_2025_01/771161022</t>
  </si>
  <si>
    <t>"ukončení soklíků"</t>
  </si>
  <si>
    <t>57,778</t>
  </si>
  <si>
    <t>79</t>
  </si>
  <si>
    <t>19416007</t>
  </si>
  <si>
    <t>lišta ukončovací z eloxovaného hliníku 8mm</t>
  </si>
  <si>
    <t>1087729989</t>
  </si>
  <si>
    <t>57,778*1,05 'Přepočtené koeficientem množství</t>
  </si>
  <si>
    <t>80</t>
  </si>
  <si>
    <t>771271832</t>
  </si>
  <si>
    <t>Demontáž obkladů schodišť z dlaždic keramických kladených do malty podstupnic do 250 mm</t>
  </si>
  <si>
    <t>910032154</t>
  </si>
  <si>
    <t>https://podminky.urs.cz/item/CS_URS_2025_01/771271832</t>
  </si>
  <si>
    <t>81</t>
  </si>
  <si>
    <t>771274231</t>
  </si>
  <si>
    <t>Montáž obkladů schodišť z dlaždic keramických lepených cementovým flexibilním lepidlem podstupnic hladkých, výšky do 150 mm</t>
  </si>
  <si>
    <t>1067220714</t>
  </si>
  <si>
    <t>https://podminky.urs.cz/item/CS_URS_2025_01/771274231</t>
  </si>
  <si>
    <t>82</t>
  </si>
  <si>
    <t>5976112-</t>
  </si>
  <si>
    <t xml:space="preserve">dlažba keramická slinutá neglazovaná  mrazuvzdorná R12/B povrch hladký/matný tl do 10mm přes 9 do 12ks/m2</t>
  </si>
  <si>
    <t>-67862015</t>
  </si>
  <si>
    <t>28*1,1 'Přepočtené koeficientem množství</t>
  </si>
  <si>
    <t>83</t>
  </si>
  <si>
    <t>771471810</t>
  </si>
  <si>
    <t>Demontáž soklíků z dlaždic keramických kladených do malty rovných</t>
  </si>
  <si>
    <t>156430573</t>
  </si>
  <si>
    <t>https://podminky.urs.cz/item/CS_URS_2025_01/771471810</t>
  </si>
  <si>
    <t>(0,4+6,8+0,9+6,8+0,4+6,8+0,4)</t>
  </si>
  <si>
    <t>2,25</t>
  </si>
  <si>
    <t>84</t>
  </si>
  <si>
    <t>771474112</t>
  </si>
  <si>
    <t>Montáž soklů z dlaždic keramických lepených cementovým flexibilním lepidlem rovných, výšky přes 65 do 90 mm</t>
  </si>
  <si>
    <t>775251437</t>
  </si>
  <si>
    <t>https://podminky.urs.cz/item/CS_URS_2025_01/771474112</t>
  </si>
  <si>
    <t>4,2/0,09</t>
  </si>
  <si>
    <t>1,0/0,09</t>
  </si>
  <si>
    <t>85</t>
  </si>
  <si>
    <t>1702488673</t>
  </si>
  <si>
    <t>1,0+4,2</t>
  </si>
  <si>
    <t>5,2*1,1 'Přepočtené koeficientem množství</t>
  </si>
  <si>
    <t>86</t>
  </si>
  <si>
    <t>771571810</t>
  </si>
  <si>
    <t>Demontáž podlah z dlaždic keramických kladených do malty</t>
  </si>
  <si>
    <t>838557467</t>
  </si>
  <si>
    <t>https://podminky.urs.cz/item/CS_URS_2025_01/771571810</t>
  </si>
  <si>
    <t>87</t>
  </si>
  <si>
    <t>771574416</t>
  </si>
  <si>
    <t>Montáž podlah z dlaždic keramických lepených cementovým flexibilním lepidlem hladkých, tloušťky do 10 mm přes 9 do 12 ks/m2</t>
  </si>
  <si>
    <t>530481684</t>
  </si>
  <si>
    <t>https://podminky.urs.cz/item/CS_URS_2025_01/771574416</t>
  </si>
  <si>
    <t>10,0+50,0</t>
  </si>
  <si>
    <t>88</t>
  </si>
  <si>
    <t>-717270239</t>
  </si>
  <si>
    <t>60*1,1 'Přepočtené koeficientem množství</t>
  </si>
  <si>
    <t>89</t>
  </si>
  <si>
    <t>771591115</t>
  </si>
  <si>
    <t>Podlahy - dokončovací práce spárování silikonem</t>
  </si>
  <si>
    <t>1407756462</t>
  </si>
  <si>
    <t>https://podminky.urs.cz/item/CS_URS_2025_01/771591115</t>
  </si>
  <si>
    <t>90</t>
  </si>
  <si>
    <t>771591184</t>
  </si>
  <si>
    <t>Podlahy - dokončovací práce pracnější řezání dlaždic keramických rovné</t>
  </si>
  <si>
    <t>1317280073</t>
  </si>
  <si>
    <t>https://podminky.urs.cz/item/CS_URS_2025_01/771591184</t>
  </si>
  <si>
    <t>91</t>
  </si>
  <si>
    <t>771591186</t>
  </si>
  <si>
    <t>Podlahy - dokončovací práce pracnější řezání dlaždic keramických do oblouku</t>
  </si>
  <si>
    <t>-468671635</t>
  </si>
  <si>
    <t>https://podminky.urs.cz/item/CS_URS_2025_01/771591186</t>
  </si>
  <si>
    <t>92</t>
  </si>
  <si>
    <t>771592011</t>
  </si>
  <si>
    <t>Čištění vnitřních ploch po položení dlažby podlah nebo schodišť chemickými prostředky</t>
  </si>
  <si>
    <t>-1467158577</t>
  </si>
  <si>
    <t>https://podminky.urs.cz/item/CS_URS_2025_01/771592011</t>
  </si>
  <si>
    <t>93</t>
  </si>
  <si>
    <t>998771121</t>
  </si>
  <si>
    <t>Přesun hmot pro podlahy z dlaždic stanovený z hmotnosti přesunovaného materiálu vodorovná dopravní vzdálenost do 50 m ruční (bez užití mechanizace) v objektech výšky do 6 m</t>
  </si>
  <si>
    <t>1130793290</t>
  </si>
  <si>
    <t>https://podminky.urs.cz/item/CS_URS_2025_01/998771121</t>
  </si>
  <si>
    <t>772</t>
  </si>
  <si>
    <t>Podlahy z kamene</t>
  </si>
  <si>
    <t>94</t>
  </si>
  <si>
    <t>772231312</t>
  </si>
  <si>
    <t>Montáž obkladu schodišťových stupňů deskami z tvrdých kamenů kladených do lepidla s přímou nebo zakřivenou výstupní čárou deskami stupnicovými pravoúhlými nebo kosoúhlými, tl. 30 mm</t>
  </si>
  <si>
    <t>-530546108</t>
  </si>
  <si>
    <t>https://podminky.urs.cz/item/CS_URS_2025_01/772231312</t>
  </si>
  <si>
    <t>"viz celý popis ST/01"</t>
  </si>
  <si>
    <t>9,0</t>
  </si>
  <si>
    <t>19,25</t>
  </si>
  <si>
    <t>"stavající stupnice"</t>
  </si>
  <si>
    <t>(13,0+6,25)*10/2</t>
  </si>
  <si>
    <t>(6,0+2,5)*10/2</t>
  </si>
  <si>
    <t>95</t>
  </si>
  <si>
    <t>5838112-ST/1</t>
  </si>
  <si>
    <t xml:space="preserve">deska dlažební žula - stupnice  tl 25mm - viz celý popis ST/1</t>
  </si>
  <si>
    <t>1899844698</t>
  </si>
  <si>
    <t>8,2*1,1 'Přepočtené koeficientem množství</t>
  </si>
  <si>
    <t>96</t>
  </si>
  <si>
    <t>5838112-S</t>
  </si>
  <si>
    <t xml:space="preserve">deska dlažební žula -  stupnice  tl 25mm - stávající přebroušená a vyčištěná</t>
  </si>
  <si>
    <t>-1631945189</t>
  </si>
  <si>
    <t>42*1,05 'Přepočtené koeficientem množství</t>
  </si>
  <si>
    <t>97</t>
  </si>
  <si>
    <t>772232811</t>
  </si>
  <si>
    <t>Demontáž obkladů schodišťových stupňů z kamenných desek k dalšímu použití stupnic z tvrdých kamenů kladených do malty</t>
  </si>
  <si>
    <t>-1784347742</t>
  </si>
  <si>
    <t>https://podminky.urs.cz/item/CS_URS_2025_01/772232811</t>
  </si>
  <si>
    <t>98</t>
  </si>
  <si>
    <t>772991111</t>
  </si>
  <si>
    <t>Dlažby z kamene - ostatní práce penetrace podkladu</t>
  </si>
  <si>
    <t>-795735431</t>
  </si>
  <si>
    <t>https://podminky.urs.cz/item/CS_URS_2025_01/772991111</t>
  </si>
  <si>
    <t>99</t>
  </si>
  <si>
    <t>772991115</t>
  </si>
  <si>
    <t>Dlažby z kamene - ostatní práce spárování silikonem</t>
  </si>
  <si>
    <t>1363834024</t>
  </si>
  <si>
    <t>https://podminky.urs.cz/item/CS_URS_2025_01/772991115</t>
  </si>
  <si>
    <t>100</t>
  </si>
  <si>
    <t>772991411</t>
  </si>
  <si>
    <t>Dlažby z kamene - ostatní práce čištění nových dlažeb po pokládce základní</t>
  </si>
  <si>
    <t>-656641741</t>
  </si>
  <si>
    <t>https://podminky.urs.cz/item/CS_URS_2025_01/772991411</t>
  </si>
  <si>
    <t>101</t>
  </si>
  <si>
    <t>772991441</t>
  </si>
  <si>
    <t>Očištění vybouraných kamenných dlažeb k dalšímu použití od malty</t>
  </si>
  <si>
    <t>-503620606</t>
  </si>
  <si>
    <t>https://podminky.urs.cz/item/CS_URS_2025_01/772991441</t>
  </si>
  <si>
    <t>102</t>
  </si>
  <si>
    <t>772999-FO</t>
  </si>
  <si>
    <t>Vyfrézování okapové drážky ze spodu žulových stupnic - oblé stupně</t>
  </si>
  <si>
    <t>-1871427267</t>
  </si>
  <si>
    <t>105,0</t>
  </si>
  <si>
    <t>103</t>
  </si>
  <si>
    <t>772999-FR</t>
  </si>
  <si>
    <t>Vyfrézování okapové drážky ze spodu žulových stupnic - rovné stupně</t>
  </si>
  <si>
    <t>979516401</t>
  </si>
  <si>
    <t>104</t>
  </si>
  <si>
    <t>998772121</t>
  </si>
  <si>
    <t>Přesun hmot pro kamenné dlažby, obklady schodišťových stupňů a soklů stanovený z hmotnosti přesunovaného materiálu vodorovná dopravní vzdálenost do 50 m ruční (bez užití mechanizace) v objektech výšky do 6 m</t>
  </si>
  <si>
    <t>2039635179</t>
  </si>
  <si>
    <t>https://podminky.urs.cz/item/CS_URS_2025_01/998772121</t>
  </si>
  <si>
    <t>781</t>
  </si>
  <si>
    <t>Dokončovací práce - obklady</t>
  </si>
  <si>
    <t>105</t>
  </si>
  <si>
    <t>781471810</t>
  </si>
  <si>
    <t>Demontáž obkladů z dlaždic keramických kladených do malty</t>
  </si>
  <si>
    <t>-160798782</t>
  </si>
  <si>
    <t>https://podminky.urs.cz/item/CS_URS_2025_01/781471810</t>
  </si>
  <si>
    <t>5,0*0,5/2</t>
  </si>
  <si>
    <t>106</t>
  </si>
  <si>
    <t>781491811</t>
  </si>
  <si>
    <t>Odstranění obkladů - ostatní prvky profily rohové</t>
  </si>
  <si>
    <t>1955934253</t>
  </si>
  <si>
    <t>https://podminky.urs.cz/item/CS_URS_2025_01/781491811</t>
  </si>
  <si>
    <t>5,0</t>
  </si>
  <si>
    <t>2 - Zdravotechnika - kanalizace</t>
  </si>
  <si>
    <t>D1 - Zdravotechnika - kanalizace</t>
  </si>
  <si>
    <t xml:space="preserve">    13 - HSV HLOUBENÉ VYKOPÁVKY</t>
  </si>
  <si>
    <t xml:space="preserve">    15 - HSV ROUBENÍ</t>
  </si>
  <si>
    <t xml:space="preserve">    16 - HSV PŘEMÍSTĚNÍ VÝKOPKU/SUTI</t>
  </si>
  <si>
    <t xml:space="preserve">    17 - HSV KONSTRUKCE ZE ZEMIN/ULOŽENÍ SUTI</t>
  </si>
  <si>
    <t xml:space="preserve">    45 - HSV PODKLADNÍ A VEDLEJŠÍ KONSTRUKCE</t>
  </si>
  <si>
    <t xml:space="preserve">    721 - PSV KANALIZACE</t>
  </si>
  <si>
    <t>D1</t>
  </si>
  <si>
    <t>HSV HLOUBENÉ VYKOPÁVKY</t>
  </si>
  <si>
    <t>13-01 43.22.11</t>
  </si>
  <si>
    <t>HLOUB RÝH A ŠACHET V HOR 1-4 DO 100 M3</t>
  </si>
  <si>
    <t>M3</t>
  </si>
  <si>
    <t>13-02 43.22.11</t>
  </si>
  <si>
    <t>PŘÍPLATEK ZA LEPIVOST</t>
  </si>
  <si>
    <t>HSV ROUBENÍ</t>
  </si>
  <si>
    <t>15-01 43.22.11</t>
  </si>
  <si>
    <t>ZŘÍZENÍ PŘÍLOŽNÉHO PAŽENÍ</t>
  </si>
  <si>
    <t>M2</t>
  </si>
  <si>
    <t>15-02 43.22.11</t>
  </si>
  <si>
    <t>ODSTRANĚNÍ PŘÍLOŽNÉHO PAŽENÍ</t>
  </si>
  <si>
    <t>15-03 43.22.11</t>
  </si>
  <si>
    <t>ZŘÍZENÍ ROZEPŘENÍ</t>
  </si>
  <si>
    <t>15-04 43.22.11</t>
  </si>
  <si>
    <t>ODSTRANĚNÍ ROZEPŘENÍ</t>
  </si>
  <si>
    <t>HSV PŘEMÍSTĚNÍ VÝKOPKU/SUTI</t>
  </si>
  <si>
    <t>16-01 43.22.11</t>
  </si>
  <si>
    <t>SVISLÉ PŘEMÍSTĚNÍ VÝKOPKU DO 2 M</t>
  </si>
  <si>
    <t>16-02 43.22.11</t>
  </si>
  <si>
    <t>VODOROVNÉ PŘEMÍSTĚNÍ VÝKOPKU</t>
  </si>
  <si>
    <t>16-03 43.22.11</t>
  </si>
  <si>
    <t>NAKLÁDÁNÍ VÝKOPKU HOR 1-4</t>
  </si>
  <si>
    <t>HSV KONSTRUKCE ZE ZEMIN/ULOŽENÍ SUTI</t>
  </si>
  <si>
    <t>17-01 43.22.11</t>
  </si>
  <si>
    <t>ZÁSYP A ZHUTNĚNÍ JAM RÝH ŠACHET</t>
  </si>
  <si>
    <t>17-02 43.22.11</t>
  </si>
  <si>
    <t>OBSYP A ZÁSYP POTRUBÍ BEZ PROHOZENÍ</t>
  </si>
  <si>
    <t>17-03 43.22.11</t>
  </si>
  <si>
    <t>ZÁSYP PÍSEK FRAKCE 0-8</t>
  </si>
  <si>
    <t>17-04 43.22.11</t>
  </si>
  <si>
    <t>ZÁSYP RECYKÁT BETON</t>
  </si>
  <si>
    <t>17-05 43.22.11</t>
  </si>
  <si>
    <t>ULOŽENÍ ZEMINY NA SKLÁDKU</t>
  </si>
  <si>
    <t>TUNA</t>
  </si>
  <si>
    <t>17-06 43.22.11</t>
  </si>
  <si>
    <t>POPLATEK ZA ULOŽENÍ ZEMINY NA SKLÁDKU</t>
  </si>
  <si>
    <t>HSV PODKLADNÍ A VEDLEJŠÍ KONSTRUKCE</t>
  </si>
  <si>
    <t>45-01 43.22.11</t>
  </si>
  <si>
    <t>LOŽE POD POTRUBÍ A OBJEKTY Z PÍSKU 0-8</t>
  </si>
  <si>
    <t>PSV KANALIZACE</t>
  </si>
  <si>
    <t>721-01 43.22.11</t>
  </si>
  <si>
    <t>MONTÁŽ POTRUBÍ Z PLASTOVÝCH HRDLOVÝCH TRUB DO D 250</t>
  </si>
  <si>
    <t>METR</t>
  </si>
  <si>
    <t>721-02 43.22.11</t>
  </si>
  <si>
    <t xml:space="preserve">POTRUBÍ PVC SN8 HRDLOVÉ D 160  VČ TVAROVEK</t>
  </si>
  <si>
    <t>721-03 43.22.11</t>
  </si>
  <si>
    <t>MONTÁŽ SEDLOVÉ ODBOČKY NA HRDLOVÉ KORUGOVANÉ POTRUBÍ</t>
  </si>
  <si>
    <t>KUS</t>
  </si>
  <si>
    <t>721-04 43.22.11</t>
  </si>
  <si>
    <t>PŘÍPOJNÁ ŠROUBOVACÍ SEDLOVÁ ODBOČKA PRO KG/KORUGOVANÁ POTRUBÍ 300/160</t>
  </si>
  <si>
    <t>721-05 43.22.11</t>
  </si>
  <si>
    <t>NAPOJENÍ PÁSOVÉ VPUSTI BEZ DODÁVKY</t>
  </si>
  <si>
    <t>721-06 43.22.11</t>
  </si>
  <si>
    <t>ZKOUŠKA KANALIZACE VODOU</t>
  </si>
  <si>
    <t>VON - Vedlejší a ostatní náklady</t>
  </si>
  <si>
    <t>VRN - Vedlejší rozpočtové náklady</t>
  </si>
  <si>
    <t xml:space="preserve">    VRN3 - Zařízení staveniště</t>
  </si>
  <si>
    <t xml:space="preserve">    VRN7 - Provozní vlivy</t>
  </si>
  <si>
    <t xml:space="preserve">    VRN9 - Ostatní náklady</t>
  </si>
  <si>
    <t>VRN</t>
  </si>
  <si>
    <t>Vedlejší rozpočtové náklady</t>
  </si>
  <si>
    <t>VRN3</t>
  </si>
  <si>
    <t>Zařízení staveniště</t>
  </si>
  <si>
    <t>030001000</t>
  </si>
  <si>
    <t>1024</t>
  </si>
  <si>
    <t>1551416756</t>
  </si>
  <si>
    <t>https://podminky.urs.cz/item/CS_URS_2024_02/030001000</t>
  </si>
  <si>
    <t>VRN7</t>
  </si>
  <si>
    <t>Provozní vlivy</t>
  </si>
  <si>
    <t>070001000</t>
  </si>
  <si>
    <t>-363873998</t>
  </si>
  <si>
    <t>https://podminky.urs.cz/item/CS_URS_2024_02/070001000</t>
  </si>
  <si>
    <t>VRN9</t>
  </si>
  <si>
    <t>Ostatní náklady</t>
  </si>
  <si>
    <t>090001000</t>
  </si>
  <si>
    <t>-1526530765</t>
  </si>
  <si>
    <t>https://podminky.urs.cz/item/CS_URS_2024_02/090001000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</si>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</sst>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6023" TargetMode="External" /><Relationship Id="rId2" Type="http://schemas.openxmlformats.org/officeDocument/2006/relationships/hyperlink" Target="https://podminky.urs.cz/item/CS_URS_2025_01/566301111" TargetMode="External" /><Relationship Id="rId3" Type="http://schemas.openxmlformats.org/officeDocument/2006/relationships/hyperlink" Target="https://podminky.urs.cz/item/CS_URS_2025_01/596211130" TargetMode="External" /><Relationship Id="rId4" Type="http://schemas.openxmlformats.org/officeDocument/2006/relationships/hyperlink" Target="https://podminky.urs.cz/item/CS_URS_2025_01/622151001" TargetMode="External" /><Relationship Id="rId5" Type="http://schemas.openxmlformats.org/officeDocument/2006/relationships/hyperlink" Target="https://podminky.urs.cz/item/CS_URS_2025_01/622211011" TargetMode="External" /><Relationship Id="rId6" Type="http://schemas.openxmlformats.org/officeDocument/2006/relationships/hyperlink" Target="https://podminky.urs.cz/item/CS_URS_2025_01/622511112" TargetMode="External" /><Relationship Id="rId7" Type="http://schemas.openxmlformats.org/officeDocument/2006/relationships/hyperlink" Target="https://podminky.urs.cz/item/CS_URS_2025_01/629991001" TargetMode="External" /><Relationship Id="rId8" Type="http://schemas.openxmlformats.org/officeDocument/2006/relationships/hyperlink" Target="https://podminky.urs.cz/item/CS_URS_2025_01/631311135" TargetMode="External" /><Relationship Id="rId9" Type="http://schemas.openxmlformats.org/officeDocument/2006/relationships/hyperlink" Target="https://podminky.urs.cz/item/CS_URS_2025_01/631312141" TargetMode="External" /><Relationship Id="rId10" Type="http://schemas.openxmlformats.org/officeDocument/2006/relationships/hyperlink" Target="https://podminky.urs.cz/item/CS_URS_2025_01/631319175" TargetMode="External" /><Relationship Id="rId11" Type="http://schemas.openxmlformats.org/officeDocument/2006/relationships/hyperlink" Target="https://podminky.urs.cz/item/CS_URS_2025_01/631362021" TargetMode="External" /><Relationship Id="rId12" Type="http://schemas.openxmlformats.org/officeDocument/2006/relationships/hyperlink" Target="https://podminky.urs.cz/item/CS_URS_2025_01/632450122" TargetMode="External" /><Relationship Id="rId13" Type="http://schemas.openxmlformats.org/officeDocument/2006/relationships/hyperlink" Target="https://podminky.urs.cz/item/CS_URS_2025_01/632450131" TargetMode="External" /><Relationship Id="rId14" Type="http://schemas.openxmlformats.org/officeDocument/2006/relationships/hyperlink" Target="https://podminky.urs.cz/item/CS_URS_2025_01/644941112" TargetMode="External" /><Relationship Id="rId15" Type="http://schemas.openxmlformats.org/officeDocument/2006/relationships/hyperlink" Target="https://podminky.urs.cz/item/CS_URS_2025_01/644941121" TargetMode="External" /><Relationship Id="rId16" Type="http://schemas.openxmlformats.org/officeDocument/2006/relationships/hyperlink" Target="https://podminky.urs.cz/item/CS_URS_2025_01/916991121" TargetMode="External" /><Relationship Id="rId17" Type="http://schemas.openxmlformats.org/officeDocument/2006/relationships/hyperlink" Target="https://podminky.urs.cz/item/CS_URS_2025_01/935113111" TargetMode="External" /><Relationship Id="rId18" Type="http://schemas.openxmlformats.org/officeDocument/2006/relationships/hyperlink" Target="https://podminky.urs.cz/item/CS_URS_2025_01/935923216" TargetMode="External" /><Relationship Id="rId19" Type="http://schemas.openxmlformats.org/officeDocument/2006/relationships/hyperlink" Target="https://podminky.urs.cz/item/CS_URS_2025_01/965043341" TargetMode="External" /><Relationship Id="rId20" Type="http://schemas.openxmlformats.org/officeDocument/2006/relationships/hyperlink" Target="https://podminky.urs.cz/item/CS_URS_2025_01/965049111" TargetMode="External" /><Relationship Id="rId21" Type="http://schemas.openxmlformats.org/officeDocument/2006/relationships/hyperlink" Target="https://podminky.urs.cz/item/CS_URS_2025_01/966080103" TargetMode="External" /><Relationship Id="rId22" Type="http://schemas.openxmlformats.org/officeDocument/2006/relationships/hyperlink" Target="https://podminky.urs.cz/item/CS_URS_2025_01/974042532" TargetMode="External" /><Relationship Id="rId23" Type="http://schemas.openxmlformats.org/officeDocument/2006/relationships/hyperlink" Target="https://podminky.urs.cz/item/CS_URS_2025_01/974042544" TargetMode="External" /><Relationship Id="rId24" Type="http://schemas.openxmlformats.org/officeDocument/2006/relationships/hyperlink" Target="https://podminky.urs.cz/item/CS_URS_2025_01/974042553" TargetMode="External" /><Relationship Id="rId25" Type="http://schemas.openxmlformats.org/officeDocument/2006/relationships/hyperlink" Target="https://podminky.urs.cz/item/CS_URS_2025_01/977312112" TargetMode="External" /><Relationship Id="rId26" Type="http://schemas.openxmlformats.org/officeDocument/2006/relationships/hyperlink" Target="https://podminky.urs.cz/item/CS_URS_2025_01/979051121" TargetMode="External" /><Relationship Id="rId27" Type="http://schemas.openxmlformats.org/officeDocument/2006/relationships/hyperlink" Target="https://podminky.urs.cz/item/CS_URS_2025_01/985112131" TargetMode="External" /><Relationship Id="rId28" Type="http://schemas.openxmlformats.org/officeDocument/2006/relationships/hyperlink" Target="https://podminky.urs.cz/item/CS_URS_2025_01/985131311" TargetMode="External" /><Relationship Id="rId29" Type="http://schemas.openxmlformats.org/officeDocument/2006/relationships/hyperlink" Target="https://podminky.urs.cz/item/CS_URS_2025_01/985311112" TargetMode="External" /><Relationship Id="rId30" Type="http://schemas.openxmlformats.org/officeDocument/2006/relationships/hyperlink" Target="https://podminky.urs.cz/item/CS_URS_2025_01/985311311" TargetMode="External" /><Relationship Id="rId31" Type="http://schemas.openxmlformats.org/officeDocument/2006/relationships/hyperlink" Target="https://podminky.urs.cz/item/CS_URS_2025_01/985311912" TargetMode="External" /><Relationship Id="rId32" Type="http://schemas.openxmlformats.org/officeDocument/2006/relationships/hyperlink" Target="https://podminky.urs.cz/item/CS_URS_2025_01/985321111" TargetMode="External" /><Relationship Id="rId33" Type="http://schemas.openxmlformats.org/officeDocument/2006/relationships/hyperlink" Target="https://podminky.urs.cz/item/CS_URS_2025_01/985321112" TargetMode="External" /><Relationship Id="rId34" Type="http://schemas.openxmlformats.org/officeDocument/2006/relationships/hyperlink" Target="https://podminky.urs.cz/item/CS_URS_2025_01/985321912" TargetMode="External" /><Relationship Id="rId35" Type="http://schemas.openxmlformats.org/officeDocument/2006/relationships/hyperlink" Target="https://podminky.urs.cz/item/CS_URS_2025_01/985323112" TargetMode="External" /><Relationship Id="rId36" Type="http://schemas.openxmlformats.org/officeDocument/2006/relationships/hyperlink" Target="https://podminky.urs.cz/item/CS_URS_2025_01/985323912" TargetMode="External" /><Relationship Id="rId37" Type="http://schemas.openxmlformats.org/officeDocument/2006/relationships/hyperlink" Target="https://podminky.urs.cz/item/CS_URS_2025_01/997013211" TargetMode="External" /><Relationship Id="rId38" Type="http://schemas.openxmlformats.org/officeDocument/2006/relationships/hyperlink" Target="https://podminky.urs.cz/item/CS_URS_2025_01/997013501" TargetMode="External" /><Relationship Id="rId39" Type="http://schemas.openxmlformats.org/officeDocument/2006/relationships/hyperlink" Target="https://podminky.urs.cz/item/CS_URS_2025_01/997013509" TargetMode="External" /><Relationship Id="rId40" Type="http://schemas.openxmlformats.org/officeDocument/2006/relationships/hyperlink" Target="https://podminky.urs.cz/item/CS_URS_2025_01/997013631" TargetMode="External" /><Relationship Id="rId41" Type="http://schemas.openxmlformats.org/officeDocument/2006/relationships/hyperlink" Target="https://podminky.urs.cz/item/CS_URS_2025_01/998018001" TargetMode="External" /><Relationship Id="rId42" Type="http://schemas.openxmlformats.org/officeDocument/2006/relationships/hyperlink" Target="https://podminky.urs.cz/item/CS_URS_2025_01/711141811" TargetMode="External" /><Relationship Id="rId43" Type="http://schemas.openxmlformats.org/officeDocument/2006/relationships/hyperlink" Target="https://podminky.urs.cz/item/CS_URS_2025_01/711493111" TargetMode="External" /><Relationship Id="rId44" Type="http://schemas.openxmlformats.org/officeDocument/2006/relationships/hyperlink" Target="https://podminky.urs.cz/item/CS_URS_2025_01/711493121" TargetMode="External" /><Relationship Id="rId45" Type="http://schemas.openxmlformats.org/officeDocument/2006/relationships/hyperlink" Target="https://podminky.urs.cz/item/CS_URS_2025_01/998711121" TargetMode="External" /><Relationship Id="rId46" Type="http://schemas.openxmlformats.org/officeDocument/2006/relationships/hyperlink" Target="https://podminky.urs.cz/item/CS_URS_2025_01/713120822" TargetMode="External" /><Relationship Id="rId47" Type="http://schemas.openxmlformats.org/officeDocument/2006/relationships/hyperlink" Target="https://podminky.urs.cz/item/CS_URS_2024_02/7212114-VP" TargetMode="External" /><Relationship Id="rId48" Type="http://schemas.openxmlformats.org/officeDocument/2006/relationships/hyperlink" Target="https://podminky.urs.cz/item/CS_URS_2025_01/764001811" TargetMode="External" /><Relationship Id="rId49" Type="http://schemas.openxmlformats.org/officeDocument/2006/relationships/hyperlink" Target="https://podminky.urs.cz/item/CS_URS_2025_01/767161843" TargetMode="External" /><Relationship Id="rId50" Type="http://schemas.openxmlformats.org/officeDocument/2006/relationships/hyperlink" Target="https://podminky.urs.cz/item/CS_URS_2025_01/767531121" TargetMode="External" /><Relationship Id="rId51" Type="http://schemas.openxmlformats.org/officeDocument/2006/relationships/hyperlink" Target="https://podminky.urs.cz/item/CS_URS_2025_01/767531215" TargetMode="External" /><Relationship Id="rId52" Type="http://schemas.openxmlformats.org/officeDocument/2006/relationships/hyperlink" Target="https://podminky.urs.cz/item/CS_URS_2025_01/767531811" TargetMode="External" /><Relationship Id="rId53" Type="http://schemas.openxmlformats.org/officeDocument/2006/relationships/hyperlink" Target="https://podminky.urs.cz/item/CS_URS_2025_01/767531821" TargetMode="External" /><Relationship Id="rId54" Type="http://schemas.openxmlformats.org/officeDocument/2006/relationships/hyperlink" Target="https://podminky.urs.cz/item/CS_URS_2025_01/998767121" TargetMode="External" /><Relationship Id="rId55" Type="http://schemas.openxmlformats.org/officeDocument/2006/relationships/hyperlink" Target="https://podminky.urs.cz/item/CS_URS_2025_01/771111011" TargetMode="External" /><Relationship Id="rId56" Type="http://schemas.openxmlformats.org/officeDocument/2006/relationships/hyperlink" Target="https://podminky.urs.cz/item/CS_URS_2024_02/771111012" TargetMode="External" /><Relationship Id="rId57" Type="http://schemas.openxmlformats.org/officeDocument/2006/relationships/hyperlink" Target="https://podminky.urs.cz/item/CS_URS_2025_01/771121011" TargetMode="External" /><Relationship Id="rId58" Type="http://schemas.openxmlformats.org/officeDocument/2006/relationships/hyperlink" Target="https://podminky.urs.cz/item/CS_URS_2025_01/771161011" TargetMode="External" /><Relationship Id="rId59" Type="http://schemas.openxmlformats.org/officeDocument/2006/relationships/hyperlink" Target="https://podminky.urs.cz/item/CS_URS_2025_01/771161022" TargetMode="External" /><Relationship Id="rId60" Type="http://schemas.openxmlformats.org/officeDocument/2006/relationships/hyperlink" Target="https://podminky.urs.cz/item/CS_URS_2025_01/771271832" TargetMode="External" /><Relationship Id="rId61" Type="http://schemas.openxmlformats.org/officeDocument/2006/relationships/hyperlink" Target="https://podminky.urs.cz/item/CS_URS_2025_01/771274231" TargetMode="External" /><Relationship Id="rId62" Type="http://schemas.openxmlformats.org/officeDocument/2006/relationships/hyperlink" Target="https://podminky.urs.cz/item/CS_URS_2025_01/771471810" TargetMode="External" /><Relationship Id="rId63" Type="http://schemas.openxmlformats.org/officeDocument/2006/relationships/hyperlink" Target="https://podminky.urs.cz/item/CS_URS_2025_01/771474112" TargetMode="External" /><Relationship Id="rId64" Type="http://schemas.openxmlformats.org/officeDocument/2006/relationships/hyperlink" Target="https://podminky.urs.cz/item/CS_URS_2025_01/771571810" TargetMode="External" /><Relationship Id="rId65" Type="http://schemas.openxmlformats.org/officeDocument/2006/relationships/hyperlink" Target="https://podminky.urs.cz/item/CS_URS_2025_01/771574416" TargetMode="External" /><Relationship Id="rId66" Type="http://schemas.openxmlformats.org/officeDocument/2006/relationships/hyperlink" Target="https://podminky.urs.cz/item/CS_URS_2025_01/771591115" TargetMode="External" /><Relationship Id="rId67" Type="http://schemas.openxmlformats.org/officeDocument/2006/relationships/hyperlink" Target="https://podminky.urs.cz/item/CS_URS_2025_01/771591184" TargetMode="External" /><Relationship Id="rId68" Type="http://schemas.openxmlformats.org/officeDocument/2006/relationships/hyperlink" Target="https://podminky.urs.cz/item/CS_URS_2025_01/771591186" TargetMode="External" /><Relationship Id="rId69" Type="http://schemas.openxmlformats.org/officeDocument/2006/relationships/hyperlink" Target="https://podminky.urs.cz/item/CS_URS_2025_01/771592011" TargetMode="External" /><Relationship Id="rId70" Type="http://schemas.openxmlformats.org/officeDocument/2006/relationships/hyperlink" Target="https://podminky.urs.cz/item/CS_URS_2025_01/998771121" TargetMode="External" /><Relationship Id="rId71" Type="http://schemas.openxmlformats.org/officeDocument/2006/relationships/hyperlink" Target="https://podminky.urs.cz/item/CS_URS_2025_01/772231312" TargetMode="External" /><Relationship Id="rId72" Type="http://schemas.openxmlformats.org/officeDocument/2006/relationships/hyperlink" Target="https://podminky.urs.cz/item/CS_URS_2025_01/772232811" TargetMode="External" /><Relationship Id="rId73" Type="http://schemas.openxmlformats.org/officeDocument/2006/relationships/hyperlink" Target="https://podminky.urs.cz/item/CS_URS_2025_01/772991111" TargetMode="External" /><Relationship Id="rId74" Type="http://schemas.openxmlformats.org/officeDocument/2006/relationships/hyperlink" Target="https://podminky.urs.cz/item/CS_URS_2025_01/772991115" TargetMode="External" /><Relationship Id="rId75" Type="http://schemas.openxmlformats.org/officeDocument/2006/relationships/hyperlink" Target="https://podminky.urs.cz/item/CS_URS_2025_01/772991411" TargetMode="External" /><Relationship Id="rId76" Type="http://schemas.openxmlformats.org/officeDocument/2006/relationships/hyperlink" Target="https://podminky.urs.cz/item/CS_URS_2025_01/772991441" TargetMode="External" /><Relationship Id="rId77" Type="http://schemas.openxmlformats.org/officeDocument/2006/relationships/hyperlink" Target="https://podminky.urs.cz/item/CS_URS_2025_01/998772121" TargetMode="External" /><Relationship Id="rId78" Type="http://schemas.openxmlformats.org/officeDocument/2006/relationships/hyperlink" Target="https://podminky.urs.cz/item/CS_URS_2025_01/781471810" TargetMode="External" /><Relationship Id="rId79" Type="http://schemas.openxmlformats.org/officeDocument/2006/relationships/hyperlink" Target="https://podminky.urs.cz/item/CS_URS_2025_01/781491811" TargetMode="External" /><Relationship Id="rId8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30001000" TargetMode="External" /><Relationship Id="rId2" Type="http://schemas.openxmlformats.org/officeDocument/2006/relationships/hyperlink" Target="https://podminky.urs.cz/item/CS_URS_2024_02/070001000" TargetMode="External" /><Relationship Id="rId3" Type="http://schemas.openxmlformats.org/officeDocument/2006/relationships/hyperlink" Target="https://podminky.urs.cz/item/CS_URS_2024_02/090001000" TargetMode="External" /><Relationship Id="rId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33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32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36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37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38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39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40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41</v>
      </c>
      <c r="E29" s="50"/>
      <c r="F29" s="35" t="s">
        <v>42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43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44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45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46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47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48</v>
      </c>
      <c r="U35" s="57"/>
      <c r="V35" s="57"/>
      <c r="W35" s="57"/>
      <c r="X35" s="59" t="s">
        <v>49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50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S-25011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Oprava vstupního prostoru Chittussiho 10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21. 3. 2025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Ostravsá Univerzita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Ateliér Simona Group</v>
      </c>
      <c r="AN49" s="67"/>
      <c r="AO49" s="67"/>
      <c r="AP49" s="67"/>
      <c r="AQ49" s="43"/>
      <c r="AR49" s="47"/>
      <c r="AS49" s="77" t="s">
        <v>51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34</v>
      </c>
      <c r="AJ50" s="43"/>
      <c r="AK50" s="43"/>
      <c r="AL50" s="43"/>
      <c r="AM50" s="76" t="str">
        <f>IF(E20="","",E20)</f>
        <v>Ateliér Simona Group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52</v>
      </c>
      <c r="D52" s="90"/>
      <c r="E52" s="90"/>
      <c r="F52" s="90"/>
      <c r="G52" s="90"/>
      <c r="H52" s="91"/>
      <c r="I52" s="92" t="s">
        <v>53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54</v>
      </c>
      <c r="AH52" s="90"/>
      <c r="AI52" s="90"/>
      <c r="AJ52" s="90"/>
      <c r="AK52" s="90"/>
      <c r="AL52" s="90"/>
      <c r="AM52" s="90"/>
      <c r="AN52" s="92" t="s">
        <v>55</v>
      </c>
      <c r="AO52" s="90"/>
      <c r="AP52" s="90"/>
      <c r="AQ52" s="94" t="s">
        <v>56</v>
      </c>
      <c r="AR52" s="47"/>
      <c r="AS52" s="95" t="s">
        <v>57</v>
      </c>
      <c r="AT52" s="96" t="s">
        <v>58</v>
      </c>
      <c r="AU52" s="96" t="s">
        <v>59</v>
      </c>
      <c r="AV52" s="96" t="s">
        <v>60</v>
      </c>
      <c r="AW52" s="96" t="s">
        <v>61</v>
      </c>
      <c r="AX52" s="96" t="s">
        <v>62</v>
      </c>
      <c r="AY52" s="96" t="s">
        <v>63</v>
      </c>
      <c r="AZ52" s="96" t="s">
        <v>64</v>
      </c>
      <c r="BA52" s="96" t="s">
        <v>65</v>
      </c>
      <c r="BB52" s="96" t="s">
        <v>66</v>
      </c>
      <c r="BC52" s="96" t="s">
        <v>67</v>
      </c>
      <c r="BD52" s="97" t="s">
        <v>68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69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ROUND(SUM(AG55:AG57),2)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ROUND(SUM(AS55:AS57),2)</f>
        <v>0</v>
      </c>
      <c r="AT54" s="109">
        <f>ROUND(SUM(AV54:AW54),2)</f>
        <v>0</v>
      </c>
      <c r="AU54" s="110">
        <f>ROUND(SUM(AU55:AU57),5)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ROUND(SUM(AZ55:AZ57),2)</f>
        <v>0</v>
      </c>
      <c r="BA54" s="109">
        <f>ROUND(SUM(BA55:BA57),2)</f>
        <v>0</v>
      </c>
      <c r="BB54" s="109">
        <f>ROUND(SUM(BB55:BB57),2)</f>
        <v>0</v>
      </c>
      <c r="BC54" s="109">
        <f>ROUND(SUM(BC55:BC57),2)</f>
        <v>0</v>
      </c>
      <c r="BD54" s="111">
        <f>ROUND(SUM(BD55:BD57),2)</f>
        <v>0</v>
      </c>
      <c r="BE54" s="6"/>
      <c r="BS54" s="112" t="s">
        <v>70</v>
      </c>
      <c r="BT54" s="112" t="s">
        <v>71</v>
      </c>
      <c r="BU54" s="113" t="s">
        <v>72</v>
      </c>
      <c r="BV54" s="112" t="s">
        <v>73</v>
      </c>
      <c r="BW54" s="112" t="s">
        <v>5</v>
      </c>
      <c r="BX54" s="112" t="s">
        <v>74</v>
      </c>
      <c r="CL54" s="112" t="s">
        <v>19</v>
      </c>
    </row>
    <row r="55" s="7" customFormat="1" ht="24.75" customHeight="1">
      <c r="A55" s="114" t="s">
        <v>75</v>
      </c>
      <c r="B55" s="115"/>
      <c r="C55" s="116"/>
      <c r="D55" s="117" t="s">
        <v>76</v>
      </c>
      <c r="E55" s="117"/>
      <c r="F55" s="117"/>
      <c r="G55" s="117"/>
      <c r="H55" s="117"/>
      <c r="I55" s="118"/>
      <c r="J55" s="117" t="s">
        <v>77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'1 - Stavební část - Oprav...'!J30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78</v>
      </c>
      <c r="AR55" s="121"/>
      <c r="AS55" s="122">
        <v>0</v>
      </c>
      <c r="AT55" s="123">
        <f>ROUND(SUM(AV55:AW55),2)</f>
        <v>0</v>
      </c>
      <c r="AU55" s="124">
        <f>'1 - Stavební část - Oprav...'!P96</f>
        <v>0</v>
      </c>
      <c r="AV55" s="123">
        <f>'1 - Stavební část - Oprav...'!J33</f>
        <v>0</v>
      </c>
      <c r="AW55" s="123">
        <f>'1 - Stavební část - Oprav...'!J34</f>
        <v>0</v>
      </c>
      <c r="AX55" s="123">
        <f>'1 - Stavební část - Oprav...'!J35</f>
        <v>0</v>
      </c>
      <c r="AY55" s="123">
        <f>'1 - Stavební část - Oprav...'!J36</f>
        <v>0</v>
      </c>
      <c r="AZ55" s="123">
        <f>'1 - Stavební část - Oprav...'!F33</f>
        <v>0</v>
      </c>
      <c r="BA55" s="123">
        <f>'1 - Stavební část - Oprav...'!F34</f>
        <v>0</v>
      </c>
      <c r="BB55" s="123">
        <f>'1 - Stavební část - Oprav...'!F35</f>
        <v>0</v>
      </c>
      <c r="BC55" s="123">
        <f>'1 - Stavební část - Oprav...'!F36</f>
        <v>0</v>
      </c>
      <c r="BD55" s="125">
        <f>'1 - Stavební část - Oprav...'!F37</f>
        <v>0</v>
      </c>
      <c r="BE55" s="7"/>
      <c r="BT55" s="126" t="s">
        <v>76</v>
      </c>
      <c r="BV55" s="126" t="s">
        <v>73</v>
      </c>
      <c r="BW55" s="126" t="s">
        <v>79</v>
      </c>
      <c r="BX55" s="126" t="s">
        <v>5</v>
      </c>
      <c r="CL55" s="126" t="s">
        <v>19</v>
      </c>
      <c r="CM55" s="126" t="s">
        <v>80</v>
      </c>
    </row>
    <row r="56" s="7" customFormat="1" ht="16.5" customHeight="1">
      <c r="A56" s="114" t="s">
        <v>75</v>
      </c>
      <c r="B56" s="115"/>
      <c r="C56" s="116"/>
      <c r="D56" s="117" t="s">
        <v>80</v>
      </c>
      <c r="E56" s="117"/>
      <c r="F56" s="117"/>
      <c r="G56" s="117"/>
      <c r="H56" s="117"/>
      <c r="I56" s="118"/>
      <c r="J56" s="117" t="s">
        <v>81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'2 - Zdravotechnika - kana...'!J30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78</v>
      </c>
      <c r="AR56" s="121"/>
      <c r="AS56" s="122">
        <v>0</v>
      </c>
      <c r="AT56" s="123">
        <f>ROUND(SUM(AV56:AW56),2)</f>
        <v>0</v>
      </c>
      <c r="AU56" s="124">
        <f>'2 - Zdravotechnika - kana...'!P86</f>
        <v>0</v>
      </c>
      <c r="AV56" s="123">
        <f>'2 - Zdravotechnika - kana...'!J33</f>
        <v>0</v>
      </c>
      <c r="AW56" s="123">
        <f>'2 - Zdravotechnika - kana...'!J34</f>
        <v>0</v>
      </c>
      <c r="AX56" s="123">
        <f>'2 - Zdravotechnika - kana...'!J35</f>
        <v>0</v>
      </c>
      <c r="AY56" s="123">
        <f>'2 - Zdravotechnika - kana...'!J36</f>
        <v>0</v>
      </c>
      <c r="AZ56" s="123">
        <f>'2 - Zdravotechnika - kana...'!F33</f>
        <v>0</v>
      </c>
      <c r="BA56" s="123">
        <f>'2 - Zdravotechnika - kana...'!F34</f>
        <v>0</v>
      </c>
      <c r="BB56" s="123">
        <f>'2 - Zdravotechnika - kana...'!F35</f>
        <v>0</v>
      </c>
      <c r="BC56" s="123">
        <f>'2 - Zdravotechnika - kana...'!F36</f>
        <v>0</v>
      </c>
      <c r="BD56" s="125">
        <f>'2 - Zdravotechnika - kana...'!F37</f>
        <v>0</v>
      </c>
      <c r="BE56" s="7"/>
      <c r="BT56" s="126" t="s">
        <v>76</v>
      </c>
      <c r="BV56" s="126" t="s">
        <v>73</v>
      </c>
      <c r="BW56" s="126" t="s">
        <v>82</v>
      </c>
      <c r="BX56" s="126" t="s">
        <v>5</v>
      </c>
      <c r="CL56" s="126" t="s">
        <v>19</v>
      </c>
      <c r="CM56" s="126" t="s">
        <v>80</v>
      </c>
    </row>
    <row r="57" s="7" customFormat="1" ht="16.5" customHeight="1">
      <c r="A57" s="114" t="s">
        <v>75</v>
      </c>
      <c r="B57" s="115"/>
      <c r="C57" s="116"/>
      <c r="D57" s="117" t="s">
        <v>83</v>
      </c>
      <c r="E57" s="117"/>
      <c r="F57" s="117"/>
      <c r="G57" s="117"/>
      <c r="H57" s="117"/>
      <c r="I57" s="118"/>
      <c r="J57" s="117" t="s">
        <v>84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'VON - Vedlejší a ostatní 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83</v>
      </c>
      <c r="AR57" s="121"/>
      <c r="AS57" s="127">
        <v>0</v>
      </c>
      <c r="AT57" s="128">
        <f>ROUND(SUM(AV57:AW57),2)</f>
        <v>0</v>
      </c>
      <c r="AU57" s="129">
        <f>'VON - Vedlejší a ostatní ...'!P83</f>
        <v>0</v>
      </c>
      <c r="AV57" s="128">
        <f>'VON - Vedlejší a ostatní ...'!J33</f>
        <v>0</v>
      </c>
      <c r="AW57" s="128">
        <f>'VON - Vedlejší a ostatní ...'!J34</f>
        <v>0</v>
      </c>
      <c r="AX57" s="128">
        <f>'VON - Vedlejší a ostatní ...'!J35</f>
        <v>0</v>
      </c>
      <c r="AY57" s="128">
        <f>'VON - Vedlejší a ostatní ...'!J36</f>
        <v>0</v>
      </c>
      <c r="AZ57" s="128">
        <f>'VON - Vedlejší a ostatní ...'!F33</f>
        <v>0</v>
      </c>
      <c r="BA57" s="128">
        <f>'VON - Vedlejší a ostatní ...'!F34</f>
        <v>0</v>
      </c>
      <c r="BB57" s="128">
        <f>'VON - Vedlejší a ostatní ...'!F35</f>
        <v>0</v>
      </c>
      <c r="BC57" s="128">
        <f>'VON - Vedlejší a ostatní ...'!F36</f>
        <v>0</v>
      </c>
      <c r="BD57" s="130">
        <f>'VON - Vedlejší a ostatní ...'!F37</f>
        <v>0</v>
      </c>
      <c r="BE57" s="7"/>
      <c r="BT57" s="126" t="s">
        <v>76</v>
      </c>
      <c r="BV57" s="126" t="s">
        <v>73</v>
      </c>
      <c r="BW57" s="126" t="s">
        <v>85</v>
      </c>
      <c r="BX57" s="126" t="s">
        <v>5</v>
      </c>
      <c r="CL57" s="126" t="s">
        <v>19</v>
      </c>
      <c r="CM57" s="126" t="s">
        <v>80</v>
      </c>
    </row>
    <row r="58" s="2" customFormat="1" ht="30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  <row r="59" s="2" customFormat="1" ht="6.96" customHeight="1">
      <c r="A59" s="41"/>
      <c r="B59" s="62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47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</row>
  </sheetData>
  <sheetProtection sheet="1" formatColumns="0" formatRows="0" objects="1" scenarios="1" spinCount="100000" saltValue="8QVXINyDjDzuhT04BmV/4hPWC7EH4SgXJr+Udah07HDOnEkb8XepH9lD79bs18CcGsBzWeWOW2+XO7NzN/VBfw==" hashValue="JQGSu7m1HE2OuTY6YsCd3pyJunz03pc/9tSuRO022brrBUNgKLfrAlV4Njumr58WkKHXADuEM04u4INzZLHCvQ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1 - Stavební část - Oprav...'!C2" display="/"/>
    <hyperlink ref="A56" location="'2 - Zdravotechnika - kana...'!C2" display="/"/>
    <hyperlink ref="A57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79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80</v>
      </c>
    </row>
    <row r="4" s="1" customFormat="1" ht="24.96" customHeight="1">
      <c r="B4" s="23"/>
      <c r="D4" s="133" t="s">
        <v>86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Oprava vstupního prostoru Chittussiho 10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87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88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21. 3. 2025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32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35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37</v>
      </c>
      <c r="E30" s="41"/>
      <c r="F30" s="41"/>
      <c r="G30" s="41"/>
      <c r="H30" s="41"/>
      <c r="I30" s="41"/>
      <c r="J30" s="147">
        <f>ROUND(J96,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39</v>
      </c>
      <c r="G32" s="41"/>
      <c r="H32" s="41"/>
      <c r="I32" s="148" t="s">
        <v>38</v>
      </c>
      <c r="J32" s="148" t="s">
        <v>40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41</v>
      </c>
      <c r="E33" s="135" t="s">
        <v>42</v>
      </c>
      <c r="F33" s="150">
        <f>ROUND((SUM(BE96:BE693)),  2)</f>
        <v>0</v>
      </c>
      <c r="G33" s="41"/>
      <c r="H33" s="41"/>
      <c r="I33" s="151">
        <v>0.20999999999999999</v>
      </c>
      <c r="J33" s="150">
        <f>ROUND(((SUM(BE96:BE693))*I33),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43</v>
      </c>
      <c r="F34" s="150">
        <f>ROUND((SUM(BF96:BF693)),  2)</f>
        <v>0</v>
      </c>
      <c r="G34" s="41"/>
      <c r="H34" s="41"/>
      <c r="I34" s="151">
        <v>0.12</v>
      </c>
      <c r="J34" s="150">
        <f>ROUND(((SUM(BF96:BF693))*I34),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44</v>
      </c>
      <c r="F35" s="150">
        <f>ROUND((SUM(BG96:BG693)),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45</v>
      </c>
      <c r="F36" s="150">
        <f>ROUND((SUM(BH96:BH693)),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46</v>
      </c>
      <c r="F37" s="150">
        <f>ROUND((SUM(BI96:BI693)),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89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Oprava vstupního prostoru Chittussiho 10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87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 xml:space="preserve">1 - Stavební část - Oprava vstupního prostoru 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21. 3. 2025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Ostravsá Univerzita</v>
      </c>
      <c r="G54" s="43"/>
      <c r="H54" s="43"/>
      <c r="I54" s="35" t="s">
        <v>31</v>
      </c>
      <c r="J54" s="39" t="str">
        <f>E21</f>
        <v>Ateliér Simona Group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Ateliér Simona Group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90</v>
      </c>
      <c r="D57" s="165"/>
      <c r="E57" s="165"/>
      <c r="F57" s="165"/>
      <c r="G57" s="165"/>
      <c r="H57" s="165"/>
      <c r="I57" s="165"/>
      <c r="J57" s="166" t="s">
        <v>91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69</v>
      </c>
      <c r="D59" s="43"/>
      <c r="E59" s="43"/>
      <c r="F59" s="43"/>
      <c r="G59" s="43"/>
      <c r="H59" s="43"/>
      <c r="I59" s="43"/>
      <c r="J59" s="105">
        <f>J96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92</v>
      </c>
    </row>
    <row r="60" s="9" customFormat="1" ht="24.96" customHeight="1">
      <c r="A60" s="9"/>
      <c r="B60" s="168"/>
      <c r="C60" s="169"/>
      <c r="D60" s="170" t="s">
        <v>93</v>
      </c>
      <c r="E60" s="171"/>
      <c r="F60" s="171"/>
      <c r="G60" s="171"/>
      <c r="H60" s="171"/>
      <c r="I60" s="171"/>
      <c r="J60" s="172">
        <f>J97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94</v>
      </c>
      <c r="E61" s="177"/>
      <c r="F61" s="177"/>
      <c r="G61" s="177"/>
      <c r="H61" s="177"/>
      <c r="I61" s="177"/>
      <c r="J61" s="178">
        <f>J98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95</v>
      </c>
      <c r="E62" s="177"/>
      <c r="F62" s="177"/>
      <c r="G62" s="177"/>
      <c r="H62" s="177"/>
      <c r="I62" s="177"/>
      <c r="J62" s="178">
        <f>J103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96</v>
      </c>
      <c r="E63" s="177"/>
      <c r="F63" s="177"/>
      <c r="G63" s="177"/>
      <c r="H63" s="177"/>
      <c r="I63" s="177"/>
      <c r="J63" s="178">
        <f>J134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97</v>
      </c>
      <c r="E64" s="177"/>
      <c r="F64" s="177"/>
      <c r="G64" s="177"/>
      <c r="H64" s="177"/>
      <c r="I64" s="177"/>
      <c r="J64" s="178">
        <f>J144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98</v>
      </c>
      <c r="E65" s="177"/>
      <c r="F65" s="177"/>
      <c r="G65" s="177"/>
      <c r="H65" s="177"/>
      <c r="I65" s="177"/>
      <c r="J65" s="178">
        <f>J244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99</v>
      </c>
      <c r="E66" s="177"/>
      <c r="F66" s="177"/>
      <c r="G66" s="177"/>
      <c r="H66" s="177"/>
      <c r="I66" s="177"/>
      <c r="J66" s="178">
        <f>J395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100</v>
      </c>
      <c r="E67" s="177"/>
      <c r="F67" s="177"/>
      <c r="G67" s="177"/>
      <c r="H67" s="177"/>
      <c r="I67" s="177"/>
      <c r="J67" s="178">
        <f>J405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8"/>
      <c r="C68" s="169"/>
      <c r="D68" s="170" t="s">
        <v>101</v>
      </c>
      <c r="E68" s="171"/>
      <c r="F68" s="171"/>
      <c r="G68" s="171"/>
      <c r="H68" s="171"/>
      <c r="I68" s="171"/>
      <c r="J68" s="172">
        <f>J408</f>
        <v>0</v>
      </c>
      <c r="K68" s="169"/>
      <c r="L68" s="17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4"/>
      <c r="C69" s="175"/>
      <c r="D69" s="176" t="s">
        <v>102</v>
      </c>
      <c r="E69" s="177"/>
      <c r="F69" s="177"/>
      <c r="G69" s="177"/>
      <c r="H69" s="177"/>
      <c r="I69" s="177"/>
      <c r="J69" s="178">
        <f>J409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103</v>
      </c>
      <c r="E70" s="177"/>
      <c r="F70" s="177"/>
      <c r="G70" s="177"/>
      <c r="H70" s="177"/>
      <c r="I70" s="177"/>
      <c r="J70" s="178">
        <f>J452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104</v>
      </c>
      <c r="E71" s="177"/>
      <c r="F71" s="177"/>
      <c r="G71" s="177"/>
      <c r="H71" s="177"/>
      <c r="I71" s="177"/>
      <c r="J71" s="178">
        <f>J461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4"/>
      <c r="C72" s="175"/>
      <c r="D72" s="176" t="s">
        <v>105</v>
      </c>
      <c r="E72" s="177"/>
      <c r="F72" s="177"/>
      <c r="G72" s="177"/>
      <c r="H72" s="177"/>
      <c r="I72" s="177"/>
      <c r="J72" s="178">
        <f>J464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4"/>
      <c r="C73" s="175"/>
      <c r="D73" s="176" t="s">
        <v>106</v>
      </c>
      <c r="E73" s="177"/>
      <c r="F73" s="177"/>
      <c r="G73" s="177"/>
      <c r="H73" s="177"/>
      <c r="I73" s="177"/>
      <c r="J73" s="178">
        <f>J471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4"/>
      <c r="C74" s="175"/>
      <c r="D74" s="176" t="s">
        <v>107</v>
      </c>
      <c r="E74" s="177"/>
      <c r="F74" s="177"/>
      <c r="G74" s="177"/>
      <c r="H74" s="177"/>
      <c r="I74" s="177"/>
      <c r="J74" s="178">
        <f>J533</f>
        <v>0</v>
      </c>
      <c r="K74" s="175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4"/>
      <c r="C75" s="175"/>
      <c r="D75" s="176" t="s">
        <v>108</v>
      </c>
      <c r="E75" s="177"/>
      <c r="F75" s="177"/>
      <c r="G75" s="177"/>
      <c r="H75" s="177"/>
      <c r="I75" s="177"/>
      <c r="J75" s="178">
        <f>J641</f>
        <v>0</v>
      </c>
      <c r="K75" s="175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4"/>
      <c r="C76" s="175"/>
      <c r="D76" s="176" t="s">
        <v>109</v>
      </c>
      <c r="E76" s="177"/>
      <c r="F76" s="177"/>
      <c r="G76" s="177"/>
      <c r="H76" s="177"/>
      <c r="I76" s="177"/>
      <c r="J76" s="178">
        <f>J680</f>
        <v>0</v>
      </c>
      <c r="K76" s="175"/>
      <c r="L76" s="17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82" s="2" customFormat="1" ht="6.96" customHeight="1">
      <c r="A82" s="41"/>
      <c r="B82" s="64"/>
      <c r="C82" s="65"/>
      <c r="D82" s="65"/>
      <c r="E82" s="65"/>
      <c r="F82" s="65"/>
      <c r="G82" s="65"/>
      <c r="H82" s="65"/>
      <c r="I82" s="65"/>
      <c r="J82" s="65"/>
      <c r="K82" s="65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24.96" customHeight="1">
      <c r="A83" s="41"/>
      <c r="B83" s="42"/>
      <c r="C83" s="26" t="s">
        <v>110</v>
      </c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16</v>
      </c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163" t="str">
        <f>E7</f>
        <v>Oprava vstupního prostoru Chittussiho 10</v>
      </c>
      <c r="F86" s="35"/>
      <c r="G86" s="35"/>
      <c r="H86" s="35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87</v>
      </c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6.5" customHeight="1">
      <c r="A88" s="41"/>
      <c r="B88" s="42"/>
      <c r="C88" s="43"/>
      <c r="D88" s="43"/>
      <c r="E88" s="72" t="str">
        <f>E9</f>
        <v xml:space="preserve">1 - Stavební část - Oprava vstupního prostoru </v>
      </c>
      <c r="F88" s="43"/>
      <c r="G88" s="43"/>
      <c r="H88" s="43"/>
      <c r="I88" s="43"/>
      <c r="J88" s="43"/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21</v>
      </c>
      <c r="D90" s="43"/>
      <c r="E90" s="43"/>
      <c r="F90" s="30" t="str">
        <f>F12</f>
        <v xml:space="preserve"> </v>
      </c>
      <c r="G90" s="43"/>
      <c r="H90" s="43"/>
      <c r="I90" s="35" t="s">
        <v>23</v>
      </c>
      <c r="J90" s="75" t="str">
        <f>IF(J12="","",J12)</f>
        <v>21. 3. 2025</v>
      </c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3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25</v>
      </c>
      <c r="D92" s="43"/>
      <c r="E92" s="43"/>
      <c r="F92" s="30" t="str">
        <f>E15</f>
        <v>Ostravsá Univerzita</v>
      </c>
      <c r="G92" s="43"/>
      <c r="H92" s="43"/>
      <c r="I92" s="35" t="s">
        <v>31</v>
      </c>
      <c r="J92" s="39" t="str">
        <f>E21</f>
        <v>Ateliér Simona Group</v>
      </c>
      <c r="K92" s="43"/>
      <c r="L92" s="13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5" t="s">
        <v>29</v>
      </c>
      <c r="D93" s="43"/>
      <c r="E93" s="43"/>
      <c r="F93" s="30" t="str">
        <f>IF(E18="","",E18)</f>
        <v>Vyplň údaj</v>
      </c>
      <c r="G93" s="43"/>
      <c r="H93" s="43"/>
      <c r="I93" s="35" t="s">
        <v>34</v>
      </c>
      <c r="J93" s="39" t="str">
        <f>E24</f>
        <v>Ateliér Simona Group</v>
      </c>
      <c r="K93" s="43"/>
      <c r="L93" s="13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0.32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3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11" customFormat="1" ht="29.28" customHeight="1">
      <c r="A95" s="180"/>
      <c r="B95" s="181"/>
      <c r="C95" s="182" t="s">
        <v>111</v>
      </c>
      <c r="D95" s="183" t="s">
        <v>56</v>
      </c>
      <c r="E95" s="183" t="s">
        <v>52</v>
      </c>
      <c r="F95" s="183" t="s">
        <v>53</v>
      </c>
      <c r="G95" s="183" t="s">
        <v>112</v>
      </c>
      <c r="H95" s="183" t="s">
        <v>113</v>
      </c>
      <c r="I95" s="183" t="s">
        <v>114</v>
      </c>
      <c r="J95" s="183" t="s">
        <v>91</v>
      </c>
      <c r="K95" s="184" t="s">
        <v>115</v>
      </c>
      <c r="L95" s="185"/>
      <c r="M95" s="95" t="s">
        <v>19</v>
      </c>
      <c r="N95" s="96" t="s">
        <v>41</v>
      </c>
      <c r="O95" s="96" t="s">
        <v>116</v>
      </c>
      <c r="P95" s="96" t="s">
        <v>117</v>
      </c>
      <c r="Q95" s="96" t="s">
        <v>118</v>
      </c>
      <c r="R95" s="96" t="s">
        <v>119</v>
      </c>
      <c r="S95" s="96" t="s">
        <v>120</v>
      </c>
      <c r="T95" s="97" t="s">
        <v>121</v>
      </c>
      <c r="U95" s="180"/>
      <c r="V95" s="180"/>
      <c r="W95" s="180"/>
      <c r="X95" s="180"/>
      <c r="Y95" s="180"/>
      <c r="Z95" s="180"/>
      <c r="AA95" s="180"/>
      <c r="AB95" s="180"/>
      <c r="AC95" s="180"/>
      <c r="AD95" s="180"/>
      <c r="AE95" s="180"/>
    </row>
    <row r="96" s="2" customFormat="1" ht="22.8" customHeight="1">
      <c r="A96" s="41"/>
      <c r="B96" s="42"/>
      <c r="C96" s="102" t="s">
        <v>122</v>
      </c>
      <c r="D96" s="43"/>
      <c r="E96" s="43"/>
      <c r="F96" s="43"/>
      <c r="G96" s="43"/>
      <c r="H96" s="43"/>
      <c r="I96" s="43"/>
      <c r="J96" s="186">
        <f>BK96</f>
        <v>0</v>
      </c>
      <c r="K96" s="43"/>
      <c r="L96" s="47"/>
      <c r="M96" s="98"/>
      <c r="N96" s="187"/>
      <c r="O96" s="99"/>
      <c r="P96" s="188">
        <f>P97+P408</f>
        <v>0</v>
      </c>
      <c r="Q96" s="99"/>
      <c r="R96" s="188">
        <f>R97+R408</f>
        <v>32.323281234900804</v>
      </c>
      <c r="S96" s="99"/>
      <c r="T96" s="189">
        <f>T97+T408</f>
        <v>30.482898200000001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70</v>
      </c>
      <c r="AU96" s="20" t="s">
        <v>92</v>
      </c>
      <c r="BK96" s="190">
        <f>BK97+BK408</f>
        <v>0</v>
      </c>
    </row>
    <row r="97" s="12" customFormat="1" ht="25.92" customHeight="1">
      <c r="A97" s="12"/>
      <c r="B97" s="191"/>
      <c r="C97" s="192"/>
      <c r="D97" s="193" t="s">
        <v>70</v>
      </c>
      <c r="E97" s="194" t="s">
        <v>123</v>
      </c>
      <c r="F97" s="194" t="s">
        <v>124</v>
      </c>
      <c r="G97" s="192"/>
      <c r="H97" s="192"/>
      <c r="I97" s="195"/>
      <c r="J97" s="196">
        <f>BK97</f>
        <v>0</v>
      </c>
      <c r="K97" s="192"/>
      <c r="L97" s="197"/>
      <c r="M97" s="198"/>
      <c r="N97" s="199"/>
      <c r="O97" s="199"/>
      <c r="P97" s="200">
        <f>P98+P103+P134+P144+P244+P395+P405</f>
        <v>0</v>
      </c>
      <c r="Q97" s="199"/>
      <c r="R97" s="200">
        <f>R98+R103+R134+R144+R244+R395+R405</f>
        <v>20.389145542900799</v>
      </c>
      <c r="S97" s="199"/>
      <c r="T97" s="201">
        <f>T98+T103+T134+T144+T244+T395+T405</f>
        <v>10.89054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2" t="s">
        <v>76</v>
      </c>
      <c r="AT97" s="203" t="s">
        <v>70</v>
      </c>
      <c r="AU97" s="203" t="s">
        <v>71</v>
      </c>
      <c r="AY97" s="202" t="s">
        <v>125</v>
      </c>
      <c r="BK97" s="204">
        <f>BK98+BK103+BK134+BK144+BK244+BK395+BK405</f>
        <v>0</v>
      </c>
    </row>
    <row r="98" s="12" customFormat="1" ht="22.8" customHeight="1">
      <c r="A98" s="12"/>
      <c r="B98" s="191"/>
      <c r="C98" s="192"/>
      <c r="D98" s="193" t="s">
        <v>70</v>
      </c>
      <c r="E98" s="205" t="s">
        <v>76</v>
      </c>
      <c r="F98" s="205" t="s">
        <v>126</v>
      </c>
      <c r="G98" s="192"/>
      <c r="H98" s="192"/>
      <c r="I98" s="195"/>
      <c r="J98" s="206">
        <f>BK98</f>
        <v>0</v>
      </c>
      <c r="K98" s="192"/>
      <c r="L98" s="197"/>
      <c r="M98" s="198"/>
      <c r="N98" s="199"/>
      <c r="O98" s="199"/>
      <c r="P98" s="200">
        <f>SUM(P99:P102)</f>
        <v>0</v>
      </c>
      <c r="Q98" s="199"/>
      <c r="R98" s="200">
        <f>SUM(R99:R102)</f>
        <v>0</v>
      </c>
      <c r="S98" s="199"/>
      <c r="T98" s="201">
        <f>SUM(T99:T102)</f>
        <v>5.46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2" t="s">
        <v>76</v>
      </c>
      <c r="AT98" s="203" t="s">
        <v>70</v>
      </c>
      <c r="AU98" s="203" t="s">
        <v>76</v>
      </c>
      <c r="AY98" s="202" t="s">
        <v>125</v>
      </c>
      <c r="BK98" s="204">
        <f>SUM(BK99:BK102)</f>
        <v>0</v>
      </c>
    </row>
    <row r="99" s="2" customFormat="1" ht="37.8" customHeight="1">
      <c r="A99" s="41"/>
      <c r="B99" s="42"/>
      <c r="C99" s="207" t="s">
        <v>76</v>
      </c>
      <c r="D99" s="207" t="s">
        <v>127</v>
      </c>
      <c r="E99" s="208" t="s">
        <v>128</v>
      </c>
      <c r="F99" s="209" t="s">
        <v>129</v>
      </c>
      <c r="G99" s="210" t="s">
        <v>130</v>
      </c>
      <c r="H99" s="211">
        <v>21</v>
      </c>
      <c r="I99" s="212"/>
      <c r="J99" s="213">
        <f>ROUND(I99*H99,2)</f>
        <v>0</v>
      </c>
      <c r="K99" s="209" t="s">
        <v>131</v>
      </c>
      <c r="L99" s="47"/>
      <c r="M99" s="214" t="s">
        <v>19</v>
      </c>
      <c r="N99" s="215" t="s">
        <v>42</v>
      </c>
      <c r="O99" s="87"/>
      <c r="P99" s="216">
        <f>O99*H99</f>
        <v>0</v>
      </c>
      <c r="Q99" s="216">
        <v>0</v>
      </c>
      <c r="R99" s="216">
        <f>Q99*H99</f>
        <v>0</v>
      </c>
      <c r="S99" s="216">
        <v>0.26000000000000001</v>
      </c>
      <c r="T99" s="217">
        <f>S99*H99</f>
        <v>5.46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8" t="s">
        <v>132</v>
      </c>
      <c r="AT99" s="218" t="s">
        <v>127</v>
      </c>
      <c r="AU99" s="218" t="s">
        <v>80</v>
      </c>
      <c r="AY99" s="20" t="s">
        <v>125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20" t="s">
        <v>76</v>
      </c>
      <c r="BK99" s="219">
        <f>ROUND(I99*H99,2)</f>
        <v>0</v>
      </c>
      <c r="BL99" s="20" t="s">
        <v>132</v>
      </c>
      <c r="BM99" s="218" t="s">
        <v>133</v>
      </c>
    </row>
    <row r="100" s="2" customFormat="1">
      <c r="A100" s="41"/>
      <c r="B100" s="42"/>
      <c r="C100" s="43"/>
      <c r="D100" s="220" t="s">
        <v>134</v>
      </c>
      <c r="E100" s="43"/>
      <c r="F100" s="221" t="s">
        <v>135</v>
      </c>
      <c r="G100" s="43"/>
      <c r="H100" s="43"/>
      <c r="I100" s="222"/>
      <c r="J100" s="43"/>
      <c r="K100" s="43"/>
      <c r="L100" s="47"/>
      <c r="M100" s="223"/>
      <c r="N100" s="22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134</v>
      </c>
      <c r="AU100" s="20" t="s">
        <v>80</v>
      </c>
    </row>
    <row r="101" s="13" customFormat="1">
      <c r="A101" s="13"/>
      <c r="B101" s="225"/>
      <c r="C101" s="226"/>
      <c r="D101" s="227" t="s">
        <v>136</v>
      </c>
      <c r="E101" s="228" t="s">
        <v>19</v>
      </c>
      <c r="F101" s="229" t="s">
        <v>137</v>
      </c>
      <c r="G101" s="226"/>
      <c r="H101" s="228" t="s">
        <v>19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136</v>
      </c>
      <c r="AU101" s="235" t="s">
        <v>80</v>
      </c>
      <c r="AV101" s="13" t="s">
        <v>76</v>
      </c>
      <c r="AW101" s="13" t="s">
        <v>33</v>
      </c>
      <c r="AX101" s="13" t="s">
        <v>71</v>
      </c>
      <c r="AY101" s="235" t="s">
        <v>125</v>
      </c>
    </row>
    <row r="102" s="14" customFormat="1">
      <c r="A102" s="14"/>
      <c r="B102" s="236"/>
      <c r="C102" s="237"/>
      <c r="D102" s="227" t="s">
        <v>136</v>
      </c>
      <c r="E102" s="238" t="s">
        <v>19</v>
      </c>
      <c r="F102" s="239" t="s">
        <v>138</v>
      </c>
      <c r="G102" s="237"/>
      <c r="H102" s="240">
        <v>21</v>
      </c>
      <c r="I102" s="241"/>
      <c r="J102" s="237"/>
      <c r="K102" s="237"/>
      <c r="L102" s="242"/>
      <c r="M102" s="243"/>
      <c r="N102" s="244"/>
      <c r="O102" s="244"/>
      <c r="P102" s="244"/>
      <c r="Q102" s="244"/>
      <c r="R102" s="244"/>
      <c r="S102" s="244"/>
      <c r="T102" s="24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6" t="s">
        <v>136</v>
      </c>
      <c r="AU102" s="246" t="s">
        <v>80</v>
      </c>
      <c r="AV102" s="14" t="s">
        <v>80</v>
      </c>
      <c r="AW102" s="14" t="s">
        <v>33</v>
      </c>
      <c r="AX102" s="14" t="s">
        <v>76</v>
      </c>
      <c r="AY102" s="246" t="s">
        <v>125</v>
      </c>
    </row>
    <row r="103" s="12" customFormat="1" ht="22.8" customHeight="1">
      <c r="A103" s="12"/>
      <c r="B103" s="191"/>
      <c r="C103" s="192"/>
      <c r="D103" s="193" t="s">
        <v>70</v>
      </c>
      <c r="E103" s="205" t="s">
        <v>139</v>
      </c>
      <c r="F103" s="205" t="s">
        <v>140</v>
      </c>
      <c r="G103" s="192"/>
      <c r="H103" s="192"/>
      <c r="I103" s="195"/>
      <c r="J103" s="206">
        <f>BK103</f>
        <v>0</v>
      </c>
      <c r="K103" s="192"/>
      <c r="L103" s="197"/>
      <c r="M103" s="198"/>
      <c r="N103" s="199"/>
      <c r="O103" s="199"/>
      <c r="P103" s="200">
        <f>SUM(P104:P133)</f>
        <v>0</v>
      </c>
      <c r="Q103" s="199"/>
      <c r="R103" s="200">
        <f>SUM(R104:R133)</f>
        <v>1.6077600000000001</v>
      </c>
      <c r="S103" s="199"/>
      <c r="T103" s="201">
        <f>SUM(T104:T133)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2" t="s">
        <v>76</v>
      </c>
      <c r="AT103" s="203" t="s">
        <v>70</v>
      </c>
      <c r="AU103" s="203" t="s">
        <v>76</v>
      </c>
      <c r="AY103" s="202" t="s">
        <v>125</v>
      </c>
      <c r="BK103" s="204">
        <f>SUM(BK104:BK133)</f>
        <v>0</v>
      </c>
    </row>
    <row r="104" s="2" customFormat="1" ht="24.15" customHeight="1">
      <c r="A104" s="41"/>
      <c r="B104" s="42"/>
      <c r="C104" s="207" t="s">
        <v>80</v>
      </c>
      <c r="D104" s="207" t="s">
        <v>127</v>
      </c>
      <c r="E104" s="208" t="s">
        <v>141</v>
      </c>
      <c r="F104" s="209" t="s">
        <v>142</v>
      </c>
      <c r="G104" s="210" t="s">
        <v>143</v>
      </c>
      <c r="H104" s="211">
        <v>29.199999999999999</v>
      </c>
      <c r="I104" s="212"/>
      <c r="J104" s="213">
        <f>ROUND(I104*H104,2)</f>
        <v>0</v>
      </c>
      <c r="K104" s="209" t="s">
        <v>19</v>
      </c>
      <c r="L104" s="47"/>
      <c r="M104" s="214" t="s">
        <v>19</v>
      </c>
      <c r="N104" s="215" t="s">
        <v>42</v>
      </c>
      <c r="O104" s="87"/>
      <c r="P104" s="216">
        <f>O104*H104</f>
        <v>0</v>
      </c>
      <c r="Q104" s="216">
        <v>0.049500000000000002</v>
      </c>
      <c r="R104" s="216">
        <f>Q104*H104</f>
        <v>1.4454</v>
      </c>
      <c r="S104" s="216">
        <v>0</v>
      </c>
      <c r="T104" s="21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132</v>
      </c>
      <c r="AT104" s="218" t="s">
        <v>127</v>
      </c>
      <c r="AU104" s="218" t="s">
        <v>80</v>
      </c>
      <c r="AY104" s="20" t="s">
        <v>125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20" t="s">
        <v>76</v>
      </c>
      <c r="BK104" s="219">
        <f>ROUND(I104*H104,2)</f>
        <v>0</v>
      </c>
      <c r="BL104" s="20" t="s">
        <v>132</v>
      </c>
      <c r="BM104" s="218" t="s">
        <v>144</v>
      </c>
    </row>
    <row r="105" s="13" customFormat="1">
      <c r="A105" s="13"/>
      <c r="B105" s="225"/>
      <c r="C105" s="226"/>
      <c r="D105" s="227" t="s">
        <v>136</v>
      </c>
      <c r="E105" s="228" t="s">
        <v>19</v>
      </c>
      <c r="F105" s="229" t="s">
        <v>137</v>
      </c>
      <c r="G105" s="226"/>
      <c r="H105" s="228" t="s">
        <v>19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136</v>
      </c>
      <c r="AU105" s="235" t="s">
        <v>80</v>
      </c>
      <c r="AV105" s="13" t="s">
        <v>76</v>
      </c>
      <c r="AW105" s="13" t="s">
        <v>33</v>
      </c>
      <c r="AX105" s="13" t="s">
        <v>71</v>
      </c>
      <c r="AY105" s="235" t="s">
        <v>125</v>
      </c>
    </row>
    <row r="106" s="13" customFormat="1">
      <c r="A106" s="13"/>
      <c r="B106" s="225"/>
      <c r="C106" s="226"/>
      <c r="D106" s="227" t="s">
        <v>136</v>
      </c>
      <c r="E106" s="228" t="s">
        <v>19</v>
      </c>
      <c r="F106" s="229" t="s">
        <v>145</v>
      </c>
      <c r="G106" s="226"/>
      <c r="H106" s="228" t="s">
        <v>19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136</v>
      </c>
      <c r="AU106" s="235" t="s">
        <v>80</v>
      </c>
      <c r="AV106" s="13" t="s">
        <v>76</v>
      </c>
      <c r="AW106" s="13" t="s">
        <v>33</v>
      </c>
      <c r="AX106" s="13" t="s">
        <v>71</v>
      </c>
      <c r="AY106" s="235" t="s">
        <v>125</v>
      </c>
    </row>
    <row r="107" s="14" customFormat="1">
      <c r="A107" s="14"/>
      <c r="B107" s="236"/>
      <c r="C107" s="237"/>
      <c r="D107" s="227" t="s">
        <v>136</v>
      </c>
      <c r="E107" s="238" t="s">
        <v>19</v>
      </c>
      <c r="F107" s="239" t="s">
        <v>146</v>
      </c>
      <c r="G107" s="237"/>
      <c r="H107" s="240">
        <v>8.4800000000000004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6" t="s">
        <v>136</v>
      </c>
      <c r="AU107" s="246" t="s">
        <v>80</v>
      </c>
      <c r="AV107" s="14" t="s">
        <v>80</v>
      </c>
      <c r="AW107" s="14" t="s">
        <v>33</v>
      </c>
      <c r="AX107" s="14" t="s">
        <v>71</v>
      </c>
      <c r="AY107" s="246" t="s">
        <v>125</v>
      </c>
    </row>
    <row r="108" s="13" customFormat="1">
      <c r="A108" s="13"/>
      <c r="B108" s="225"/>
      <c r="C108" s="226"/>
      <c r="D108" s="227" t="s">
        <v>136</v>
      </c>
      <c r="E108" s="228" t="s">
        <v>19</v>
      </c>
      <c r="F108" s="229" t="s">
        <v>147</v>
      </c>
      <c r="G108" s="226"/>
      <c r="H108" s="228" t="s">
        <v>19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136</v>
      </c>
      <c r="AU108" s="235" t="s">
        <v>80</v>
      </c>
      <c r="AV108" s="13" t="s">
        <v>76</v>
      </c>
      <c r="AW108" s="13" t="s">
        <v>33</v>
      </c>
      <c r="AX108" s="13" t="s">
        <v>71</v>
      </c>
      <c r="AY108" s="235" t="s">
        <v>125</v>
      </c>
    </row>
    <row r="109" s="14" customFormat="1">
      <c r="A109" s="14"/>
      <c r="B109" s="236"/>
      <c r="C109" s="237"/>
      <c r="D109" s="227" t="s">
        <v>136</v>
      </c>
      <c r="E109" s="238" t="s">
        <v>19</v>
      </c>
      <c r="F109" s="239" t="s">
        <v>148</v>
      </c>
      <c r="G109" s="237"/>
      <c r="H109" s="240">
        <v>4.3200000000000003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136</v>
      </c>
      <c r="AU109" s="246" t="s">
        <v>80</v>
      </c>
      <c r="AV109" s="14" t="s">
        <v>80</v>
      </c>
      <c r="AW109" s="14" t="s">
        <v>33</v>
      </c>
      <c r="AX109" s="14" t="s">
        <v>71</v>
      </c>
      <c r="AY109" s="246" t="s">
        <v>125</v>
      </c>
    </row>
    <row r="110" s="13" customFormat="1">
      <c r="A110" s="13"/>
      <c r="B110" s="225"/>
      <c r="C110" s="226"/>
      <c r="D110" s="227" t="s">
        <v>136</v>
      </c>
      <c r="E110" s="228" t="s">
        <v>19</v>
      </c>
      <c r="F110" s="229" t="s">
        <v>149</v>
      </c>
      <c r="G110" s="226"/>
      <c r="H110" s="228" t="s">
        <v>19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136</v>
      </c>
      <c r="AU110" s="235" t="s">
        <v>80</v>
      </c>
      <c r="AV110" s="13" t="s">
        <v>76</v>
      </c>
      <c r="AW110" s="13" t="s">
        <v>33</v>
      </c>
      <c r="AX110" s="13" t="s">
        <v>71</v>
      </c>
      <c r="AY110" s="235" t="s">
        <v>125</v>
      </c>
    </row>
    <row r="111" s="14" customFormat="1">
      <c r="A111" s="14"/>
      <c r="B111" s="236"/>
      <c r="C111" s="237"/>
      <c r="D111" s="227" t="s">
        <v>136</v>
      </c>
      <c r="E111" s="238" t="s">
        <v>19</v>
      </c>
      <c r="F111" s="239" t="s">
        <v>150</v>
      </c>
      <c r="G111" s="237"/>
      <c r="H111" s="240">
        <v>1.1000000000000001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136</v>
      </c>
      <c r="AU111" s="246" t="s">
        <v>80</v>
      </c>
      <c r="AV111" s="14" t="s">
        <v>80</v>
      </c>
      <c r="AW111" s="14" t="s">
        <v>33</v>
      </c>
      <c r="AX111" s="14" t="s">
        <v>71</v>
      </c>
      <c r="AY111" s="246" t="s">
        <v>125</v>
      </c>
    </row>
    <row r="112" s="13" customFormat="1">
      <c r="A112" s="13"/>
      <c r="B112" s="225"/>
      <c r="C112" s="226"/>
      <c r="D112" s="227" t="s">
        <v>136</v>
      </c>
      <c r="E112" s="228" t="s">
        <v>19</v>
      </c>
      <c r="F112" s="229" t="s">
        <v>151</v>
      </c>
      <c r="G112" s="226"/>
      <c r="H112" s="228" t="s">
        <v>19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136</v>
      </c>
      <c r="AU112" s="235" t="s">
        <v>80</v>
      </c>
      <c r="AV112" s="13" t="s">
        <v>76</v>
      </c>
      <c r="AW112" s="13" t="s">
        <v>33</v>
      </c>
      <c r="AX112" s="13" t="s">
        <v>71</v>
      </c>
      <c r="AY112" s="235" t="s">
        <v>125</v>
      </c>
    </row>
    <row r="113" s="14" customFormat="1">
      <c r="A113" s="14"/>
      <c r="B113" s="236"/>
      <c r="C113" s="237"/>
      <c r="D113" s="227" t="s">
        <v>136</v>
      </c>
      <c r="E113" s="238" t="s">
        <v>19</v>
      </c>
      <c r="F113" s="239" t="s">
        <v>152</v>
      </c>
      <c r="G113" s="237"/>
      <c r="H113" s="240">
        <v>3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6" t="s">
        <v>136</v>
      </c>
      <c r="AU113" s="246" t="s">
        <v>80</v>
      </c>
      <c r="AV113" s="14" t="s">
        <v>80</v>
      </c>
      <c r="AW113" s="14" t="s">
        <v>33</v>
      </c>
      <c r="AX113" s="14" t="s">
        <v>71</v>
      </c>
      <c r="AY113" s="246" t="s">
        <v>125</v>
      </c>
    </row>
    <row r="114" s="13" customFormat="1">
      <c r="A114" s="13"/>
      <c r="B114" s="225"/>
      <c r="C114" s="226"/>
      <c r="D114" s="227" t="s">
        <v>136</v>
      </c>
      <c r="E114" s="228" t="s">
        <v>19</v>
      </c>
      <c r="F114" s="229" t="s">
        <v>153</v>
      </c>
      <c r="G114" s="226"/>
      <c r="H114" s="228" t="s">
        <v>19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136</v>
      </c>
      <c r="AU114" s="235" t="s">
        <v>80</v>
      </c>
      <c r="AV114" s="13" t="s">
        <v>76</v>
      </c>
      <c r="AW114" s="13" t="s">
        <v>33</v>
      </c>
      <c r="AX114" s="13" t="s">
        <v>71</v>
      </c>
      <c r="AY114" s="235" t="s">
        <v>125</v>
      </c>
    </row>
    <row r="115" s="14" customFormat="1">
      <c r="A115" s="14"/>
      <c r="B115" s="236"/>
      <c r="C115" s="237"/>
      <c r="D115" s="227" t="s">
        <v>136</v>
      </c>
      <c r="E115" s="238" t="s">
        <v>19</v>
      </c>
      <c r="F115" s="239" t="s">
        <v>154</v>
      </c>
      <c r="G115" s="237"/>
      <c r="H115" s="240">
        <v>0.59999999999999998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136</v>
      </c>
      <c r="AU115" s="246" t="s">
        <v>80</v>
      </c>
      <c r="AV115" s="14" t="s">
        <v>80</v>
      </c>
      <c r="AW115" s="14" t="s">
        <v>33</v>
      </c>
      <c r="AX115" s="14" t="s">
        <v>71</v>
      </c>
      <c r="AY115" s="246" t="s">
        <v>125</v>
      </c>
    </row>
    <row r="116" s="13" customFormat="1">
      <c r="A116" s="13"/>
      <c r="B116" s="225"/>
      <c r="C116" s="226"/>
      <c r="D116" s="227" t="s">
        <v>136</v>
      </c>
      <c r="E116" s="228" t="s">
        <v>19</v>
      </c>
      <c r="F116" s="229" t="s">
        <v>155</v>
      </c>
      <c r="G116" s="226"/>
      <c r="H116" s="228" t="s">
        <v>19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136</v>
      </c>
      <c r="AU116" s="235" t="s">
        <v>80</v>
      </c>
      <c r="AV116" s="13" t="s">
        <v>76</v>
      </c>
      <c r="AW116" s="13" t="s">
        <v>33</v>
      </c>
      <c r="AX116" s="13" t="s">
        <v>71</v>
      </c>
      <c r="AY116" s="235" t="s">
        <v>125</v>
      </c>
    </row>
    <row r="117" s="14" customFormat="1">
      <c r="A117" s="14"/>
      <c r="B117" s="236"/>
      <c r="C117" s="237"/>
      <c r="D117" s="227" t="s">
        <v>136</v>
      </c>
      <c r="E117" s="238" t="s">
        <v>19</v>
      </c>
      <c r="F117" s="239" t="s">
        <v>156</v>
      </c>
      <c r="G117" s="237"/>
      <c r="H117" s="240">
        <v>0.80000000000000004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6" t="s">
        <v>136</v>
      </c>
      <c r="AU117" s="246" t="s">
        <v>80</v>
      </c>
      <c r="AV117" s="14" t="s">
        <v>80</v>
      </c>
      <c r="AW117" s="14" t="s">
        <v>33</v>
      </c>
      <c r="AX117" s="14" t="s">
        <v>71</v>
      </c>
      <c r="AY117" s="246" t="s">
        <v>125</v>
      </c>
    </row>
    <row r="118" s="13" customFormat="1">
      <c r="A118" s="13"/>
      <c r="B118" s="225"/>
      <c r="C118" s="226"/>
      <c r="D118" s="227" t="s">
        <v>136</v>
      </c>
      <c r="E118" s="228" t="s">
        <v>19</v>
      </c>
      <c r="F118" s="229" t="s">
        <v>157</v>
      </c>
      <c r="G118" s="226"/>
      <c r="H118" s="228" t="s">
        <v>19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136</v>
      </c>
      <c r="AU118" s="235" t="s">
        <v>80</v>
      </c>
      <c r="AV118" s="13" t="s">
        <v>76</v>
      </c>
      <c r="AW118" s="13" t="s">
        <v>33</v>
      </c>
      <c r="AX118" s="13" t="s">
        <v>71</v>
      </c>
      <c r="AY118" s="235" t="s">
        <v>125</v>
      </c>
    </row>
    <row r="119" s="14" customFormat="1">
      <c r="A119" s="14"/>
      <c r="B119" s="236"/>
      <c r="C119" s="237"/>
      <c r="D119" s="227" t="s">
        <v>136</v>
      </c>
      <c r="E119" s="238" t="s">
        <v>19</v>
      </c>
      <c r="F119" s="239" t="s">
        <v>158</v>
      </c>
      <c r="G119" s="237"/>
      <c r="H119" s="240">
        <v>0.90000000000000002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136</v>
      </c>
      <c r="AU119" s="246" t="s">
        <v>80</v>
      </c>
      <c r="AV119" s="14" t="s">
        <v>80</v>
      </c>
      <c r="AW119" s="14" t="s">
        <v>33</v>
      </c>
      <c r="AX119" s="14" t="s">
        <v>71</v>
      </c>
      <c r="AY119" s="246" t="s">
        <v>125</v>
      </c>
    </row>
    <row r="120" s="13" customFormat="1">
      <c r="A120" s="13"/>
      <c r="B120" s="225"/>
      <c r="C120" s="226"/>
      <c r="D120" s="227" t="s">
        <v>136</v>
      </c>
      <c r="E120" s="228" t="s">
        <v>19</v>
      </c>
      <c r="F120" s="229" t="s">
        <v>159</v>
      </c>
      <c r="G120" s="226"/>
      <c r="H120" s="228" t="s">
        <v>19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136</v>
      </c>
      <c r="AU120" s="235" t="s">
        <v>80</v>
      </c>
      <c r="AV120" s="13" t="s">
        <v>76</v>
      </c>
      <c r="AW120" s="13" t="s">
        <v>33</v>
      </c>
      <c r="AX120" s="13" t="s">
        <v>71</v>
      </c>
      <c r="AY120" s="235" t="s">
        <v>125</v>
      </c>
    </row>
    <row r="121" s="14" customFormat="1">
      <c r="A121" s="14"/>
      <c r="B121" s="236"/>
      <c r="C121" s="237"/>
      <c r="D121" s="227" t="s">
        <v>136</v>
      </c>
      <c r="E121" s="238" t="s">
        <v>19</v>
      </c>
      <c r="F121" s="239" t="s">
        <v>160</v>
      </c>
      <c r="G121" s="237"/>
      <c r="H121" s="240">
        <v>5.04</v>
      </c>
      <c r="I121" s="241"/>
      <c r="J121" s="237"/>
      <c r="K121" s="237"/>
      <c r="L121" s="242"/>
      <c r="M121" s="243"/>
      <c r="N121" s="244"/>
      <c r="O121" s="244"/>
      <c r="P121" s="244"/>
      <c r="Q121" s="244"/>
      <c r="R121" s="244"/>
      <c r="S121" s="244"/>
      <c r="T121" s="24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6" t="s">
        <v>136</v>
      </c>
      <c r="AU121" s="246" t="s">
        <v>80</v>
      </c>
      <c r="AV121" s="14" t="s">
        <v>80</v>
      </c>
      <c r="AW121" s="14" t="s">
        <v>33</v>
      </c>
      <c r="AX121" s="14" t="s">
        <v>71</v>
      </c>
      <c r="AY121" s="246" t="s">
        <v>125</v>
      </c>
    </row>
    <row r="122" s="13" customFormat="1">
      <c r="A122" s="13"/>
      <c r="B122" s="225"/>
      <c r="C122" s="226"/>
      <c r="D122" s="227" t="s">
        <v>136</v>
      </c>
      <c r="E122" s="228" t="s">
        <v>19</v>
      </c>
      <c r="F122" s="229" t="s">
        <v>161</v>
      </c>
      <c r="G122" s="226"/>
      <c r="H122" s="228" t="s">
        <v>19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136</v>
      </c>
      <c r="AU122" s="235" t="s">
        <v>80</v>
      </c>
      <c r="AV122" s="13" t="s">
        <v>76</v>
      </c>
      <c r="AW122" s="13" t="s">
        <v>33</v>
      </c>
      <c r="AX122" s="13" t="s">
        <v>71</v>
      </c>
      <c r="AY122" s="235" t="s">
        <v>125</v>
      </c>
    </row>
    <row r="123" s="14" customFormat="1">
      <c r="A123" s="14"/>
      <c r="B123" s="236"/>
      <c r="C123" s="237"/>
      <c r="D123" s="227" t="s">
        <v>136</v>
      </c>
      <c r="E123" s="238" t="s">
        <v>19</v>
      </c>
      <c r="F123" s="239" t="s">
        <v>162</v>
      </c>
      <c r="G123" s="237"/>
      <c r="H123" s="240">
        <v>3.3799999999999999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6" t="s">
        <v>136</v>
      </c>
      <c r="AU123" s="246" t="s">
        <v>80</v>
      </c>
      <c r="AV123" s="14" t="s">
        <v>80</v>
      </c>
      <c r="AW123" s="14" t="s">
        <v>33</v>
      </c>
      <c r="AX123" s="14" t="s">
        <v>71</v>
      </c>
      <c r="AY123" s="246" t="s">
        <v>125</v>
      </c>
    </row>
    <row r="124" s="13" customFormat="1">
      <c r="A124" s="13"/>
      <c r="B124" s="225"/>
      <c r="C124" s="226"/>
      <c r="D124" s="227" t="s">
        <v>136</v>
      </c>
      <c r="E124" s="228" t="s">
        <v>19</v>
      </c>
      <c r="F124" s="229" t="s">
        <v>163</v>
      </c>
      <c r="G124" s="226"/>
      <c r="H124" s="228" t="s">
        <v>19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136</v>
      </c>
      <c r="AU124" s="235" t="s">
        <v>80</v>
      </c>
      <c r="AV124" s="13" t="s">
        <v>76</v>
      </c>
      <c r="AW124" s="13" t="s">
        <v>33</v>
      </c>
      <c r="AX124" s="13" t="s">
        <v>71</v>
      </c>
      <c r="AY124" s="235" t="s">
        <v>125</v>
      </c>
    </row>
    <row r="125" s="14" customFormat="1">
      <c r="A125" s="14"/>
      <c r="B125" s="236"/>
      <c r="C125" s="237"/>
      <c r="D125" s="227" t="s">
        <v>136</v>
      </c>
      <c r="E125" s="238" t="s">
        <v>19</v>
      </c>
      <c r="F125" s="239" t="s">
        <v>164</v>
      </c>
      <c r="G125" s="237"/>
      <c r="H125" s="240">
        <v>1.5800000000000001</v>
      </c>
      <c r="I125" s="241"/>
      <c r="J125" s="237"/>
      <c r="K125" s="237"/>
      <c r="L125" s="242"/>
      <c r="M125" s="243"/>
      <c r="N125" s="244"/>
      <c r="O125" s="244"/>
      <c r="P125" s="244"/>
      <c r="Q125" s="244"/>
      <c r="R125" s="244"/>
      <c r="S125" s="244"/>
      <c r="T125" s="24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6" t="s">
        <v>136</v>
      </c>
      <c r="AU125" s="246" t="s">
        <v>80</v>
      </c>
      <c r="AV125" s="14" t="s">
        <v>80</v>
      </c>
      <c r="AW125" s="14" t="s">
        <v>33</v>
      </c>
      <c r="AX125" s="14" t="s">
        <v>71</v>
      </c>
      <c r="AY125" s="246" t="s">
        <v>125</v>
      </c>
    </row>
    <row r="126" s="15" customFormat="1">
      <c r="A126" s="15"/>
      <c r="B126" s="247"/>
      <c r="C126" s="248"/>
      <c r="D126" s="227" t="s">
        <v>136</v>
      </c>
      <c r="E126" s="249" t="s">
        <v>19</v>
      </c>
      <c r="F126" s="250" t="s">
        <v>165</v>
      </c>
      <c r="G126" s="248"/>
      <c r="H126" s="251">
        <v>29.199999999999996</v>
      </c>
      <c r="I126" s="252"/>
      <c r="J126" s="248"/>
      <c r="K126" s="248"/>
      <c r="L126" s="253"/>
      <c r="M126" s="254"/>
      <c r="N126" s="255"/>
      <c r="O126" s="255"/>
      <c r="P126" s="255"/>
      <c r="Q126" s="255"/>
      <c r="R126" s="255"/>
      <c r="S126" s="255"/>
      <c r="T126" s="256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7" t="s">
        <v>136</v>
      </c>
      <c r="AU126" s="257" t="s">
        <v>80</v>
      </c>
      <c r="AV126" s="15" t="s">
        <v>132</v>
      </c>
      <c r="AW126" s="15" t="s">
        <v>33</v>
      </c>
      <c r="AX126" s="15" t="s">
        <v>76</v>
      </c>
      <c r="AY126" s="257" t="s">
        <v>125</v>
      </c>
    </row>
    <row r="127" s="2" customFormat="1" ht="24.15" customHeight="1">
      <c r="A127" s="41"/>
      <c r="B127" s="42"/>
      <c r="C127" s="207" t="s">
        <v>139</v>
      </c>
      <c r="D127" s="207" t="s">
        <v>127</v>
      </c>
      <c r="E127" s="208" t="s">
        <v>166</v>
      </c>
      <c r="F127" s="209" t="s">
        <v>167</v>
      </c>
      <c r="G127" s="210" t="s">
        <v>143</v>
      </c>
      <c r="H127" s="211">
        <v>3.2799999999999998</v>
      </c>
      <c r="I127" s="212"/>
      <c r="J127" s="213">
        <f>ROUND(I127*H127,2)</f>
        <v>0</v>
      </c>
      <c r="K127" s="209" t="s">
        <v>19</v>
      </c>
      <c r="L127" s="47"/>
      <c r="M127" s="214" t="s">
        <v>19</v>
      </c>
      <c r="N127" s="215" t="s">
        <v>42</v>
      </c>
      <c r="O127" s="87"/>
      <c r="P127" s="216">
        <f>O127*H127</f>
        <v>0</v>
      </c>
      <c r="Q127" s="216">
        <v>0.049500000000000002</v>
      </c>
      <c r="R127" s="216">
        <f>Q127*H127</f>
        <v>0.16236</v>
      </c>
      <c r="S127" s="216">
        <v>0</v>
      </c>
      <c r="T127" s="21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8" t="s">
        <v>132</v>
      </c>
      <c r="AT127" s="218" t="s">
        <v>127</v>
      </c>
      <c r="AU127" s="218" t="s">
        <v>80</v>
      </c>
      <c r="AY127" s="20" t="s">
        <v>125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20" t="s">
        <v>76</v>
      </c>
      <c r="BK127" s="219">
        <f>ROUND(I127*H127,2)</f>
        <v>0</v>
      </c>
      <c r="BL127" s="20" t="s">
        <v>132</v>
      </c>
      <c r="BM127" s="218" t="s">
        <v>168</v>
      </c>
    </row>
    <row r="128" s="13" customFormat="1">
      <c r="A128" s="13"/>
      <c r="B128" s="225"/>
      <c r="C128" s="226"/>
      <c r="D128" s="227" t="s">
        <v>136</v>
      </c>
      <c r="E128" s="228" t="s">
        <v>19</v>
      </c>
      <c r="F128" s="229" t="s">
        <v>137</v>
      </c>
      <c r="G128" s="226"/>
      <c r="H128" s="228" t="s">
        <v>19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136</v>
      </c>
      <c r="AU128" s="235" t="s">
        <v>80</v>
      </c>
      <c r="AV128" s="13" t="s">
        <v>76</v>
      </c>
      <c r="AW128" s="13" t="s">
        <v>33</v>
      </c>
      <c r="AX128" s="13" t="s">
        <v>71</v>
      </c>
      <c r="AY128" s="235" t="s">
        <v>125</v>
      </c>
    </row>
    <row r="129" s="13" customFormat="1">
      <c r="A129" s="13"/>
      <c r="B129" s="225"/>
      <c r="C129" s="226"/>
      <c r="D129" s="227" t="s">
        <v>136</v>
      </c>
      <c r="E129" s="228" t="s">
        <v>19</v>
      </c>
      <c r="F129" s="229" t="s">
        <v>169</v>
      </c>
      <c r="G129" s="226"/>
      <c r="H129" s="228" t="s">
        <v>19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136</v>
      </c>
      <c r="AU129" s="235" t="s">
        <v>80</v>
      </c>
      <c r="AV129" s="13" t="s">
        <v>76</v>
      </c>
      <c r="AW129" s="13" t="s">
        <v>33</v>
      </c>
      <c r="AX129" s="13" t="s">
        <v>71</v>
      </c>
      <c r="AY129" s="235" t="s">
        <v>125</v>
      </c>
    </row>
    <row r="130" s="14" customFormat="1">
      <c r="A130" s="14"/>
      <c r="B130" s="236"/>
      <c r="C130" s="237"/>
      <c r="D130" s="227" t="s">
        <v>136</v>
      </c>
      <c r="E130" s="238" t="s">
        <v>19</v>
      </c>
      <c r="F130" s="239" t="s">
        <v>170</v>
      </c>
      <c r="G130" s="237"/>
      <c r="H130" s="240">
        <v>2.3999999999999999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136</v>
      </c>
      <c r="AU130" s="246" t="s">
        <v>80</v>
      </c>
      <c r="AV130" s="14" t="s">
        <v>80</v>
      </c>
      <c r="AW130" s="14" t="s">
        <v>33</v>
      </c>
      <c r="AX130" s="14" t="s">
        <v>71</v>
      </c>
      <c r="AY130" s="246" t="s">
        <v>125</v>
      </c>
    </row>
    <row r="131" s="13" customFormat="1">
      <c r="A131" s="13"/>
      <c r="B131" s="225"/>
      <c r="C131" s="226"/>
      <c r="D131" s="227" t="s">
        <v>136</v>
      </c>
      <c r="E131" s="228" t="s">
        <v>19</v>
      </c>
      <c r="F131" s="229" t="s">
        <v>171</v>
      </c>
      <c r="G131" s="226"/>
      <c r="H131" s="228" t="s">
        <v>19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136</v>
      </c>
      <c r="AU131" s="235" t="s">
        <v>80</v>
      </c>
      <c r="AV131" s="13" t="s">
        <v>76</v>
      </c>
      <c r="AW131" s="13" t="s">
        <v>33</v>
      </c>
      <c r="AX131" s="13" t="s">
        <v>71</v>
      </c>
      <c r="AY131" s="235" t="s">
        <v>125</v>
      </c>
    </row>
    <row r="132" s="14" customFormat="1">
      <c r="A132" s="14"/>
      <c r="B132" s="236"/>
      <c r="C132" s="237"/>
      <c r="D132" s="227" t="s">
        <v>136</v>
      </c>
      <c r="E132" s="238" t="s">
        <v>19</v>
      </c>
      <c r="F132" s="239" t="s">
        <v>172</v>
      </c>
      <c r="G132" s="237"/>
      <c r="H132" s="240">
        <v>0.88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136</v>
      </c>
      <c r="AU132" s="246" t="s">
        <v>80</v>
      </c>
      <c r="AV132" s="14" t="s">
        <v>80</v>
      </c>
      <c r="AW132" s="14" t="s">
        <v>33</v>
      </c>
      <c r="AX132" s="14" t="s">
        <v>71</v>
      </c>
      <c r="AY132" s="246" t="s">
        <v>125</v>
      </c>
    </row>
    <row r="133" s="15" customFormat="1">
      <c r="A133" s="15"/>
      <c r="B133" s="247"/>
      <c r="C133" s="248"/>
      <c r="D133" s="227" t="s">
        <v>136</v>
      </c>
      <c r="E133" s="249" t="s">
        <v>19</v>
      </c>
      <c r="F133" s="250" t="s">
        <v>165</v>
      </c>
      <c r="G133" s="248"/>
      <c r="H133" s="251">
        <v>3.2799999999999998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7" t="s">
        <v>136</v>
      </c>
      <c r="AU133" s="257" t="s">
        <v>80</v>
      </c>
      <c r="AV133" s="15" t="s">
        <v>132</v>
      </c>
      <c r="AW133" s="15" t="s">
        <v>33</v>
      </c>
      <c r="AX133" s="15" t="s">
        <v>76</v>
      </c>
      <c r="AY133" s="257" t="s">
        <v>125</v>
      </c>
    </row>
    <row r="134" s="12" customFormat="1" ht="22.8" customHeight="1">
      <c r="A134" s="12"/>
      <c r="B134" s="191"/>
      <c r="C134" s="192"/>
      <c r="D134" s="193" t="s">
        <v>70</v>
      </c>
      <c r="E134" s="205" t="s">
        <v>173</v>
      </c>
      <c r="F134" s="205" t="s">
        <v>174</v>
      </c>
      <c r="G134" s="192"/>
      <c r="H134" s="192"/>
      <c r="I134" s="195"/>
      <c r="J134" s="206">
        <f>BK134</f>
        <v>0</v>
      </c>
      <c r="K134" s="192"/>
      <c r="L134" s="197"/>
      <c r="M134" s="198"/>
      <c r="N134" s="199"/>
      <c r="O134" s="199"/>
      <c r="P134" s="200">
        <f>SUM(P135:P143)</f>
        <v>0</v>
      </c>
      <c r="Q134" s="199"/>
      <c r="R134" s="200">
        <f>SUM(R135:R143)</f>
        <v>3.9417</v>
      </c>
      <c r="S134" s="199"/>
      <c r="T134" s="201">
        <f>SUM(T135:T143)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2" t="s">
        <v>76</v>
      </c>
      <c r="AT134" s="203" t="s">
        <v>70</v>
      </c>
      <c r="AU134" s="203" t="s">
        <v>76</v>
      </c>
      <c r="AY134" s="202" t="s">
        <v>125</v>
      </c>
      <c r="BK134" s="204">
        <f>SUM(BK135:BK143)</f>
        <v>0</v>
      </c>
    </row>
    <row r="135" s="2" customFormat="1" ht="37.8" customHeight="1">
      <c r="A135" s="41"/>
      <c r="B135" s="42"/>
      <c r="C135" s="207" t="s">
        <v>132</v>
      </c>
      <c r="D135" s="207" t="s">
        <v>127</v>
      </c>
      <c r="E135" s="208" t="s">
        <v>175</v>
      </c>
      <c r="F135" s="209" t="s">
        <v>176</v>
      </c>
      <c r="G135" s="210" t="s">
        <v>130</v>
      </c>
      <c r="H135" s="211">
        <v>21</v>
      </c>
      <c r="I135" s="212"/>
      <c r="J135" s="213">
        <f>ROUND(I135*H135,2)</f>
        <v>0</v>
      </c>
      <c r="K135" s="209" t="s">
        <v>131</v>
      </c>
      <c r="L135" s="47"/>
      <c r="M135" s="214" t="s">
        <v>19</v>
      </c>
      <c r="N135" s="215" t="s">
        <v>42</v>
      </c>
      <c r="O135" s="87"/>
      <c r="P135" s="216">
        <f>O135*H135</f>
        <v>0</v>
      </c>
      <c r="Q135" s="216">
        <v>0.098479999999999998</v>
      </c>
      <c r="R135" s="216">
        <f>Q135*H135</f>
        <v>2.0680800000000001</v>
      </c>
      <c r="S135" s="216">
        <v>0</v>
      </c>
      <c r="T135" s="21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8" t="s">
        <v>132</v>
      </c>
      <c r="AT135" s="218" t="s">
        <v>127</v>
      </c>
      <c r="AU135" s="218" t="s">
        <v>80</v>
      </c>
      <c r="AY135" s="20" t="s">
        <v>125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20" t="s">
        <v>76</v>
      </c>
      <c r="BK135" s="219">
        <f>ROUND(I135*H135,2)</f>
        <v>0</v>
      </c>
      <c r="BL135" s="20" t="s">
        <v>132</v>
      </c>
      <c r="BM135" s="218" t="s">
        <v>177</v>
      </c>
    </row>
    <row r="136" s="2" customFormat="1">
      <c r="A136" s="41"/>
      <c r="B136" s="42"/>
      <c r="C136" s="43"/>
      <c r="D136" s="220" t="s">
        <v>134</v>
      </c>
      <c r="E136" s="43"/>
      <c r="F136" s="221" t="s">
        <v>178</v>
      </c>
      <c r="G136" s="43"/>
      <c r="H136" s="43"/>
      <c r="I136" s="222"/>
      <c r="J136" s="43"/>
      <c r="K136" s="43"/>
      <c r="L136" s="47"/>
      <c r="M136" s="223"/>
      <c r="N136" s="22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134</v>
      </c>
      <c r="AU136" s="20" t="s">
        <v>80</v>
      </c>
    </row>
    <row r="137" s="13" customFormat="1">
      <c r="A137" s="13"/>
      <c r="B137" s="225"/>
      <c r="C137" s="226"/>
      <c r="D137" s="227" t="s">
        <v>136</v>
      </c>
      <c r="E137" s="228" t="s">
        <v>19</v>
      </c>
      <c r="F137" s="229" t="s">
        <v>137</v>
      </c>
      <c r="G137" s="226"/>
      <c r="H137" s="228" t="s">
        <v>19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136</v>
      </c>
      <c r="AU137" s="235" t="s">
        <v>80</v>
      </c>
      <c r="AV137" s="13" t="s">
        <v>76</v>
      </c>
      <c r="AW137" s="13" t="s">
        <v>33</v>
      </c>
      <c r="AX137" s="13" t="s">
        <v>71</v>
      </c>
      <c r="AY137" s="235" t="s">
        <v>125</v>
      </c>
    </row>
    <row r="138" s="14" customFormat="1">
      <c r="A138" s="14"/>
      <c r="B138" s="236"/>
      <c r="C138" s="237"/>
      <c r="D138" s="227" t="s">
        <v>136</v>
      </c>
      <c r="E138" s="238" t="s">
        <v>19</v>
      </c>
      <c r="F138" s="239" t="s">
        <v>138</v>
      </c>
      <c r="G138" s="237"/>
      <c r="H138" s="240">
        <v>21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6" t="s">
        <v>136</v>
      </c>
      <c r="AU138" s="246" t="s">
        <v>80</v>
      </c>
      <c r="AV138" s="14" t="s">
        <v>80</v>
      </c>
      <c r="AW138" s="14" t="s">
        <v>33</v>
      </c>
      <c r="AX138" s="14" t="s">
        <v>76</v>
      </c>
      <c r="AY138" s="246" t="s">
        <v>125</v>
      </c>
    </row>
    <row r="139" s="2" customFormat="1" ht="37.8" customHeight="1">
      <c r="A139" s="41"/>
      <c r="B139" s="42"/>
      <c r="C139" s="207" t="s">
        <v>173</v>
      </c>
      <c r="D139" s="207" t="s">
        <v>127</v>
      </c>
      <c r="E139" s="208" t="s">
        <v>179</v>
      </c>
      <c r="F139" s="209" t="s">
        <v>180</v>
      </c>
      <c r="G139" s="210" t="s">
        <v>130</v>
      </c>
      <c r="H139" s="211">
        <v>21</v>
      </c>
      <c r="I139" s="212"/>
      <c r="J139" s="213">
        <f>ROUND(I139*H139,2)</f>
        <v>0</v>
      </c>
      <c r="K139" s="209" t="s">
        <v>131</v>
      </c>
      <c r="L139" s="47"/>
      <c r="M139" s="214" t="s">
        <v>19</v>
      </c>
      <c r="N139" s="215" t="s">
        <v>42</v>
      </c>
      <c r="O139" s="87"/>
      <c r="P139" s="216">
        <f>O139*H139</f>
        <v>0</v>
      </c>
      <c r="Q139" s="216">
        <v>0.089219999999999994</v>
      </c>
      <c r="R139" s="216">
        <f>Q139*H139</f>
        <v>1.8736199999999998</v>
      </c>
      <c r="S139" s="216">
        <v>0</v>
      </c>
      <c r="T139" s="217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8" t="s">
        <v>132</v>
      </c>
      <c r="AT139" s="218" t="s">
        <v>127</v>
      </c>
      <c r="AU139" s="218" t="s">
        <v>80</v>
      </c>
      <c r="AY139" s="20" t="s">
        <v>125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20" t="s">
        <v>76</v>
      </c>
      <c r="BK139" s="219">
        <f>ROUND(I139*H139,2)</f>
        <v>0</v>
      </c>
      <c r="BL139" s="20" t="s">
        <v>132</v>
      </c>
      <c r="BM139" s="218" t="s">
        <v>181</v>
      </c>
    </row>
    <row r="140" s="2" customFormat="1">
      <c r="A140" s="41"/>
      <c r="B140" s="42"/>
      <c r="C140" s="43"/>
      <c r="D140" s="220" t="s">
        <v>134</v>
      </c>
      <c r="E140" s="43"/>
      <c r="F140" s="221" t="s">
        <v>182</v>
      </c>
      <c r="G140" s="43"/>
      <c r="H140" s="43"/>
      <c r="I140" s="222"/>
      <c r="J140" s="43"/>
      <c r="K140" s="43"/>
      <c r="L140" s="47"/>
      <c r="M140" s="223"/>
      <c r="N140" s="22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134</v>
      </c>
      <c r="AU140" s="20" t="s">
        <v>80</v>
      </c>
    </row>
    <row r="141" s="13" customFormat="1">
      <c r="A141" s="13"/>
      <c r="B141" s="225"/>
      <c r="C141" s="226"/>
      <c r="D141" s="227" t="s">
        <v>136</v>
      </c>
      <c r="E141" s="228" t="s">
        <v>19</v>
      </c>
      <c r="F141" s="229" t="s">
        <v>137</v>
      </c>
      <c r="G141" s="226"/>
      <c r="H141" s="228" t="s">
        <v>19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136</v>
      </c>
      <c r="AU141" s="235" t="s">
        <v>80</v>
      </c>
      <c r="AV141" s="13" t="s">
        <v>76</v>
      </c>
      <c r="AW141" s="13" t="s">
        <v>33</v>
      </c>
      <c r="AX141" s="13" t="s">
        <v>71</v>
      </c>
      <c r="AY141" s="235" t="s">
        <v>125</v>
      </c>
    </row>
    <row r="142" s="13" customFormat="1">
      <c r="A142" s="13"/>
      <c r="B142" s="225"/>
      <c r="C142" s="226"/>
      <c r="D142" s="227" t="s">
        <v>136</v>
      </c>
      <c r="E142" s="228" t="s">
        <v>19</v>
      </c>
      <c r="F142" s="229" t="s">
        <v>183</v>
      </c>
      <c r="G142" s="226"/>
      <c r="H142" s="228" t="s">
        <v>19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136</v>
      </c>
      <c r="AU142" s="235" t="s">
        <v>80</v>
      </c>
      <c r="AV142" s="13" t="s">
        <v>76</v>
      </c>
      <c r="AW142" s="13" t="s">
        <v>33</v>
      </c>
      <c r="AX142" s="13" t="s">
        <v>71</v>
      </c>
      <c r="AY142" s="235" t="s">
        <v>125</v>
      </c>
    </row>
    <row r="143" s="14" customFormat="1">
      <c r="A143" s="14"/>
      <c r="B143" s="236"/>
      <c r="C143" s="237"/>
      <c r="D143" s="227" t="s">
        <v>136</v>
      </c>
      <c r="E143" s="238" t="s">
        <v>19</v>
      </c>
      <c r="F143" s="239" t="s">
        <v>138</v>
      </c>
      <c r="G143" s="237"/>
      <c r="H143" s="240">
        <v>21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136</v>
      </c>
      <c r="AU143" s="246" t="s">
        <v>80</v>
      </c>
      <c r="AV143" s="14" t="s">
        <v>80</v>
      </c>
      <c r="AW143" s="14" t="s">
        <v>33</v>
      </c>
      <c r="AX143" s="14" t="s">
        <v>76</v>
      </c>
      <c r="AY143" s="246" t="s">
        <v>125</v>
      </c>
    </row>
    <row r="144" s="12" customFormat="1" ht="22.8" customHeight="1">
      <c r="A144" s="12"/>
      <c r="B144" s="191"/>
      <c r="C144" s="192"/>
      <c r="D144" s="193" t="s">
        <v>70</v>
      </c>
      <c r="E144" s="205" t="s">
        <v>184</v>
      </c>
      <c r="F144" s="205" t="s">
        <v>185</v>
      </c>
      <c r="G144" s="192"/>
      <c r="H144" s="192"/>
      <c r="I144" s="195"/>
      <c r="J144" s="206">
        <f>BK144</f>
        <v>0</v>
      </c>
      <c r="K144" s="192"/>
      <c r="L144" s="197"/>
      <c r="M144" s="198"/>
      <c r="N144" s="199"/>
      <c r="O144" s="199"/>
      <c r="P144" s="200">
        <f>SUM(P145:P243)</f>
        <v>0</v>
      </c>
      <c r="Q144" s="199"/>
      <c r="R144" s="200">
        <f>SUM(R145:R243)</f>
        <v>10.420267867900797</v>
      </c>
      <c r="S144" s="199"/>
      <c r="T144" s="201">
        <f>SUM(T145:T243)</f>
        <v>0.012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2" t="s">
        <v>76</v>
      </c>
      <c r="AT144" s="203" t="s">
        <v>70</v>
      </c>
      <c r="AU144" s="203" t="s">
        <v>76</v>
      </c>
      <c r="AY144" s="202" t="s">
        <v>125</v>
      </c>
      <c r="BK144" s="204">
        <f>SUM(BK145:BK243)</f>
        <v>0</v>
      </c>
    </row>
    <row r="145" s="2" customFormat="1" ht="16.5" customHeight="1">
      <c r="A145" s="41"/>
      <c r="B145" s="42"/>
      <c r="C145" s="207" t="s">
        <v>184</v>
      </c>
      <c r="D145" s="207" t="s">
        <v>127</v>
      </c>
      <c r="E145" s="208" t="s">
        <v>186</v>
      </c>
      <c r="F145" s="209" t="s">
        <v>187</v>
      </c>
      <c r="G145" s="210" t="s">
        <v>130</v>
      </c>
      <c r="H145" s="211">
        <v>44</v>
      </c>
      <c r="I145" s="212"/>
      <c r="J145" s="213">
        <f>ROUND(I145*H145,2)</f>
        <v>0</v>
      </c>
      <c r="K145" s="209" t="s">
        <v>131</v>
      </c>
      <c r="L145" s="47"/>
      <c r="M145" s="214" t="s">
        <v>19</v>
      </c>
      <c r="N145" s="215" t="s">
        <v>42</v>
      </c>
      <c r="O145" s="87"/>
      <c r="P145" s="216">
        <f>O145*H145</f>
        <v>0</v>
      </c>
      <c r="Q145" s="216">
        <v>0.00022000000000000001</v>
      </c>
      <c r="R145" s="216">
        <f>Q145*H145</f>
        <v>0.0096800000000000011</v>
      </c>
      <c r="S145" s="216">
        <v>0</v>
      </c>
      <c r="T145" s="217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8" t="s">
        <v>132</v>
      </c>
      <c r="AT145" s="218" t="s">
        <v>127</v>
      </c>
      <c r="AU145" s="218" t="s">
        <v>80</v>
      </c>
      <c r="AY145" s="20" t="s">
        <v>125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20" t="s">
        <v>76</v>
      </c>
      <c r="BK145" s="219">
        <f>ROUND(I145*H145,2)</f>
        <v>0</v>
      </c>
      <c r="BL145" s="20" t="s">
        <v>132</v>
      </c>
      <c r="BM145" s="218" t="s">
        <v>188</v>
      </c>
    </row>
    <row r="146" s="2" customFormat="1">
      <c r="A146" s="41"/>
      <c r="B146" s="42"/>
      <c r="C146" s="43"/>
      <c r="D146" s="220" t="s">
        <v>134</v>
      </c>
      <c r="E146" s="43"/>
      <c r="F146" s="221" t="s">
        <v>189</v>
      </c>
      <c r="G146" s="43"/>
      <c r="H146" s="43"/>
      <c r="I146" s="222"/>
      <c r="J146" s="43"/>
      <c r="K146" s="43"/>
      <c r="L146" s="47"/>
      <c r="M146" s="223"/>
      <c r="N146" s="22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134</v>
      </c>
      <c r="AU146" s="20" t="s">
        <v>80</v>
      </c>
    </row>
    <row r="147" s="13" customFormat="1">
      <c r="A147" s="13"/>
      <c r="B147" s="225"/>
      <c r="C147" s="226"/>
      <c r="D147" s="227" t="s">
        <v>136</v>
      </c>
      <c r="E147" s="228" t="s">
        <v>19</v>
      </c>
      <c r="F147" s="229" t="s">
        <v>137</v>
      </c>
      <c r="G147" s="226"/>
      <c r="H147" s="228" t="s">
        <v>19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136</v>
      </c>
      <c r="AU147" s="235" t="s">
        <v>80</v>
      </c>
      <c r="AV147" s="13" t="s">
        <v>76</v>
      </c>
      <c r="AW147" s="13" t="s">
        <v>33</v>
      </c>
      <c r="AX147" s="13" t="s">
        <v>71</v>
      </c>
      <c r="AY147" s="235" t="s">
        <v>125</v>
      </c>
    </row>
    <row r="148" s="13" customFormat="1">
      <c r="A148" s="13"/>
      <c r="B148" s="225"/>
      <c r="C148" s="226"/>
      <c r="D148" s="227" t="s">
        <v>136</v>
      </c>
      <c r="E148" s="228" t="s">
        <v>19</v>
      </c>
      <c r="F148" s="229" t="s">
        <v>190</v>
      </c>
      <c r="G148" s="226"/>
      <c r="H148" s="228" t="s">
        <v>19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136</v>
      </c>
      <c r="AU148" s="235" t="s">
        <v>80</v>
      </c>
      <c r="AV148" s="13" t="s">
        <v>76</v>
      </c>
      <c r="AW148" s="13" t="s">
        <v>33</v>
      </c>
      <c r="AX148" s="13" t="s">
        <v>71</v>
      </c>
      <c r="AY148" s="235" t="s">
        <v>125</v>
      </c>
    </row>
    <row r="149" s="14" customFormat="1">
      <c r="A149" s="14"/>
      <c r="B149" s="236"/>
      <c r="C149" s="237"/>
      <c r="D149" s="227" t="s">
        <v>136</v>
      </c>
      <c r="E149" s="238" t="s">
        <v>19</v>
      </c>
      <c r="F149" s="239" t="s">
        <v>191</v>
      </c>
      <c r="G149" s="237"/>
      <c r="H149" s="240">
        <v>32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136</v>
      </c>
      <c r="AU149" s="246" t="s">
        <v>80</v>
      </c>
      <c r="AV149" s="14" t="s">
        <v>80</v>
      </c>
      <c r="AW149" s="14" t="s">
        <v>33</v>
      </c>
      <c r="AX149" s="14" t="s">
        <v>71</v>
      </c>
      <c r="AY149" s="246" t="s">
        <v>125</v>
      </c>
    </row>
    <row r="150" s="13" customFormat="1">
      <c r="A150" s="13"/>
      <c r="B150" s="225"/>
      <c r="C150" s="226"/>
      <c r="D150" s="227" t="s">
        <v>136</v>
      </c>
      <c r="E150" s="228" t="s">
        <v>19</v>
      </c>
      <c r="F150" s="229" t="s">
        <v>192</v>
      </c>
      <c r="G150" s="226"/>
      <c r="H150" s="228" t="s">
        <v>19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136</v>
      </c>
      <c r="AU150" s="235" t="s">
        <v>80</v>
      </c>
      <c r="AV150" s="13" t="s">
        <v>76</v>
      </c>
      <c r="AW150" s="13" t="s">
        <v>33</v>
      </c>
      <c r="AX150" s="13" t="s">
        <v>71</v>
      </c>
      <c r="AY150" s="235" t="s">
        <v>125</v>
      </c>
    </row>
    <row r="151" s="14" customFormat="1">
      <c r="A151" s="14"/>
      <c r="B151" s="236"/>
      <c r="C151" s="237"/>
      <c r="D151" s="227" t="s">
        <v>136</v>
      </c>
      <c r="E151" s="238" t="s">
        <v>19</v>
      </c>
      <c r="F151" s="239" t="s">
        <v>193</v>
      </c>
      <c r="G151" s="237"/>
      <c r="H151" s="240">
        <v>9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136</v>
      </c>
      <c r="AU151" s="246" t="s">
        <v>80</v>
      </c>
      <c r="AV151" s="14" t="s">
        <v>80</v>
      </c>
      <c r="AW151" s="14" t="s">
        <v>33</v>
      </c>
      <c r="AX151" s="14" t="s">
        <v>71</v>
      </c>
      <c r="AY151" s="246" t="s">
        <v>125</v>
      </c>
    </row>
    <row r="152" s="13" customFormat="1">
      <c r="A152" s="13"/>
      <c r="B152" s="225"/>
      <c r="C152" s="226"/>
      <c r="D152" s="227" t="s">
        <v>136</v>
      </c>
      <c r="E152" s="228" t="s">
        <v>19</v>
      </c>
      <c r="F152" s="229" t="s">
        <v>194</v>
      </c>
      <c r="G152" s="226"/>
      <c r="H152" s="228" t="s">
        <v>19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136</v>
      </c>
      <c r="AU152" s="235" t="s">
        <v>80</v>
      </c>
      <c r="AV152" s="13" t="s">
        <v>76</v>
      </c>
      <c r="AW152" s="13" t="s">
        <v>33</v>
      </c>
      <c r="AX152" s="13" t="s">
        <v>71</v>
      </c>
      <c r="AY152" s="235" t="s">
        <v>125</v>
      </c>
    </row>
    <row r="153" s="14" customFormat="1">
      <c r="A153" s="14"/>
      <c r="B153" s="236"/>
      <c r="C153" s="237"/>
      <c r="D153" s="227" t="s">
        <v>136</v>
      </c>
      <c r="E153" s="238" t="s">
        <v>19</v>
      </c>
      <c r="F153" s="239" t="s">
        <v>195</v>
      </c>
      <c r="G153" s="237"/>
      <c r="H153" s="240">
        <v>1.5149999999999999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6" t="s">
        <v>136</v>
      </c>
      <c r="AU153" s="246" t="s">
        <v>80</v>
      </c>
      <c r="AV153" s="14" t="s">
        <v>80</v>
      </c>
      <c r="AW153" s="14" t="s">
        <v>33</v>
      </c>
      <c r="AX153" s="14" t="s">
        <v>71</v>
      </c>
      <c r="AY153" s="246" t="s">
        <v>125</v>
      </c>
    </row>
    <row r="154" s="14" customFormat="1">
      <c r="A154" s="14"/>
      <c r="B154" s="236"/>
      <c r="C154" s="237"/>
      <c r="D154" s="227" t="s">
        <v>136</v>
      </c>
      <c r="E154" s="238" t="s">
        <v>19</v>
      </c>
      <c r="F154" s="239" t="s">
        <v>196</v>
      </c>
      <c r="G154" s="237"/>
      <c r="H154" s="240">
        <v>1.4850000000000001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6" t="s">
        <v>136</v>
      </c>
      <c r="AU154" s="246" t="s">
        <v>80</v>
      </c>
      <c r="AV154" s="14" t="s">
        <v>80</v>
      </c>
      <c r="AW154" s="14" t="s">
        <v>33</v>
      </c>
      <c r="AX154" s="14" t="s">
        <v>71</v>
      </c>
      <c r="AY154" s="246" t="s">
        <v>125</v>
      </c>
    </row>
    <row r="155" s="15" customFormat="1">
      <c r="A155" s="15"/>
      <c r="B155" s="247"/>
      <c r="C155" s="248"/>
      <c r="D155" s="227" t="s">
        <v>136</v>
      </c>
      <c r="E155" s="249" t="s">
        <v>19</v>
      </c>
      <c r="F155" s="250" t="s">
        <v>165</v>
      </c>
      <c r="G155" s="248"/>
      <c r="H155" s="251">
        <v>44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7" t="s">
        <v>136</v>
      </c>
      <c r="AU155" s="257" t="s">
        <v>80</v>
      </c>
      <c r="AV155" s="15" t="s">
        <v>132</v>
      </c>
      <c r="AW155" s="15" t="s">
        <v>33</v>
      </c>
      <c r="AX155" s="15" t="s">
        <v>76</v>
      </c>
      <c r="AY155" s="257" t="s">
        <v>125</v>
      </c>
    </row>
    <row r="156" s="2" customFormat="1" ht="37.8" customHeight="1">
      <c r="A156" s="41"/>
      <c r="B156" s="42"/>
      <c r="C156" s="207" t="s">
        <v>197</v>
      </c>
      <c r="D156" s="207" t="s">
        <v>127</v>
      </c>
      <c r="E156" s="208" t="s">
        <v>198</v>
      </c>
      <c r="F156" s="209" t="s">
        <v>199</v>
      </c>
      <c r="G156" s="210" t="s">
        <v>130</v>
      </c>
      <c r="H156" s="211">
        <v>35</v>
      </c>
      <c r="I156" s="212"/>
      <c r="J156" s="213">
        <f>ROUND(I156*H156,2)</f>
        <v>0</v>
      </c>
      <c r="K156" s="209" t="s">
        <v>131</v>
      </c>
      <c r="L156" s="47"/>
      <c r="M156" s="214" t="s">
        <v>19</v>
      </c>
      <c r="N156" s="215" t="s">
        <v>42</v>
      </c>
      <c r="O156" s="87"/>
      <c r="P156" s="216">
        <f>O156*H156</f>
        <v>0</v>
      </c>
      <c r="Q156" s="216">
        <v>0.0083540799999999998</v>
      </c>
      <c r="R156" s="216">
        <f>Q156*H156</f>
        <v>0.29239280000000001</v>
      </c>
      <c r="S156" s="216">
        <v>0</v>
      </c>
      <c r="T156" s="217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8" t="s">
        <v>132</v>
      </c>
      <c r="AT156" s="218" t="s">
        <v>127</v>
      </c>
      <c r="AU156" s="218" t="s">
        <v>80</v>
      </c>
      <c r="AY156" s="20" t="s">
        <v>125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20" t="s">
        <v>76</v>
      </c>
      <c r="BK156" s="219">
        <f>ROUND(I156*H156,2)</f>
        <v>0</v>
      </c>
      <c r="BL156" s="20" t="s">
        <v>132</v>
      </c>
      <c r="BM156" s="218" t="s">
        <v>200</v>
      </c>
    </row>
    <row r="157" s="2" customFormat="1">
      <c r="A157" s="41"/>
      <c r="B157" s="42"/>
      <c r="C157" s="43"/>
      <c r="D157" s="220" t="s">
        <v>134</v>
      </c>
      <c r="E157" s="43"/>
      <c r="F157" s="221" t="s">
        <v>201</v>
      </c>
      <c r="G157" s="43"/>
      <c r="H157" s="43"/>
      <c r="I157" s="222"/>
      <c r="J157" s="43"/>
      <c r="K157" s="43"/>
      <c r="L157" s="47"/>
      <c r="M157" s="223"/>
      <c r="N157" s="224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134</v>
      </c>
      <c r="AU157" s="20" t="s">
        <v>80</v>
      </c>
    </row>
    <row r="158" s="13" customFormat="1">
      <c r="A158" s="13"/>
      <c r="B158" s="225"/>
      <c r="C158" s="226"/>
      <c r="D158" s="227" t="s">
        <v>136</v>
      </c>
      <c r="E158" s="228" t="s">
        <v>19</v>
      </c>
      <c r="F158" s="229" t="s">
        <v>137</v>
      </c>
      <c r="G158" s="226"/>
      <c r="H158" s="228" t="s">
        <v>19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136</v>
      </c>
      <c r="AU158" s="235" t="s">
        <v>80</v>
      </c>
      <c r="AV158" s="13" t="s">
        <v>76</v>
      </c>
      <c r="AW158" s="13" t="s">
        <v>33</v>
      </c>
      <c r="AX158" s="13" t="s">
        <v>71</v>
      </c>
      <c r="AY158" s="235" t="s">
        <v>125</v>
      </c>
    </row>
    <row r="159" s="13" customFormat="1">
      <c r="A159" s="13"/>
      <c r="B159" s="225"/>
      <c r="C159" s="226"/>
      <c r="D159" s="227" t="s">
        <v>136</v>
      </c>
      <c r="E159" s="228" t="s">
        <v>19</v>
      </c>
      <c r="F159" s="229" t="s">
        <v>202</v>
      </c>
      <c r="G159" s="226"/>
      <c r="H159" s="228" t="s">
        <v>19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136</v>
      </c>
      <c r="AU159" s="235" t="s">
        <v>80</v>
      </c>
      <c r="AV159" s="13" t="s">
        <v>76</v>
      </c>
      <c r="AW159" s="13" t="s">
        <v>33</v>
      </c>
      <c r="AX159" s="13" t="s">
        <v>71</v>
      </c>
      <c r="AY159" s="235" t="s">
        <v>125</v>
      </c>
    </row>
    <row r="160" s="14" customFormat="1">
      <c r="A160" s="14"/>
      <c r="B160" s="236"/>
      <c r="C160" s="237"/>
      <c r="D160" s="227" t="s">
        <v>136</v>
      </c>
      <c r="E160" s="238" t="s">
        <v>19</v>
      </c>
      <c r="F160" s="239" t="s">
        <v>191</v>
      </c>
      <c r="G160" s="237"/>
      <c r="H160" s="240">
        <v>32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6" t="s">
        <v>136</v>
      </c>
      <c r="AU160" s="246" t="s">
        <v>80</v>
      </c>
      <c r="AV160" s="14" t="s">
        <v>80</v>
      </c>
      <c r="AW160" s="14" t="s">
        <v>33</v>
      </c>
      <c r="AX160" s="14" t="s">
        <v>71</v>
      </c>
      <c r="AY160" s="246" t="s">
        <v>125</v>
      </c>
    </row>
    <row r="161" s="16" customFormat="1">
      <c r="A161" s="16"/>
      <c r="B161" s="258"/>
      <c r="C161" s="259"/>
      <c r="D161" s="227" t="s">
        <v>136</v>
      </c>
      <c r="E161" s="260" t="s">
        <v>19</v>
      </c>
      <c r="F161" s="261" t="s">
        <v>203</v>
      </c>
      <c r="G161" s="259"/>
      <c r="H161" s="262">
        <v>32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268" t="s">
        <v>136</v>
      </c>
      <c r="AU161" s="268" t="s">
        <v>80</v>
      </c>
      <c r="AV161" s="16" t="s">
        <v>139</v>
      </c>
      <c r="AW161" s="16" t="s">
        <v>33</v>
      </c>
      <c r="AX161" s="16" t="s">
        <v>71</v>
      </c>
      <c r="AY161" s="268" t="s">
        <v>125</v>
      </c>
    </row>
    <row r="162" s="13" customFormat="1">
      <c r="A162" s="13"/>
      <c r="B162" s="225"/>
      <c r="C162" s="226"/>
      <c r="D162" s="227" t="s">
        <v>136</v>
      </c>
      <c r="E162" s="228" t="s">
        <v>19</v>
      </c>
      <c r="F162" s="229" t="s">
        <v>204</v>
      </c>
      <c r="G162" s="226"/>
      <c r="H162" s="228" t="s">
        <v>19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136</v>
      </c>
      <c r="AU162" s="235" t="s">
        <v>80</v>
      </c>
      <c r="AV162" s="13" t="s">
        <v>76</v>
      </c>
      <c r="AW162" s="13" t="s">
        <v>33</v>
      </c>
      <c r="AX162" s="13" t="s">
        <v>71</v>
      </c>
      <c r="AY162" s="235" t="s">
        <v>125</v>
      </c>
    </row>
    <row r="163" s="14" customFormat="1">
      <c r="A163" s="14"/>
      <c r="B163" s="236"/>
      <c r="C163" s="237"/>
      <c r="D163" s="227" t="s">
        <v>136</v>
      </c>
      <c r="E163" s="238" t="s">
        <v>19</v>
      </c>
      <c r="F163" s="239" t="s">
        <v>195</v>
      </c>
      <c r="G163" s="237"/>
      <c r="H163" s="240">
        <v>1.5149999999999999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6" t="s">
        <v>136</v>
      </c>
      <c r="AU163" s="246" t="s">
        <v>80</v>
      </c>
      <c r="AV163" s="14" t="s">
        <v>80</v>
      </c>
      <c r="AW163" s="14" t="s">
        <v>33</v>
      </c>
      <c r="AX163" s="14" t="s">
        <v>71</v>
      </c>
      <c r="AY163" s="246" t="s">
        <v>125</v>
      </c>
    </row>
    <row r="164" s="14" customFormat="1">
      <c r="A164" s="14"/>
      <c r="B164" s="236"/>
      <c r="C164" s="237"/>
      <c r="D164" s="227" t="s">
        <v>136</v>
      </c>
      <c r="E164" s="238" t="s">
        <v>19</v>
      </c>
      <c r="F164" s="239" t="s">
        <v>196</v>
      </c>
      <c r="G164" s="237"/>
      <c r="H164" s="240">
        <v>1.4850000000000001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136</v>
      </c>
      <c r="AU164" s="246" t="s">
        <v>80</v>
      </c>
      <c r="AV164" s="14" t="s">
        <v>80</v>
      </c>
      <c r="AW164" s="14" t="s">
        <v>33</v>
      </c>
      <c r="AX164" s="14" t="s">
        <v>71</v>
      </c>
      <c r="AY164" s="246" t="s">
        <v>125</v>
      </c>
    </row>
    <row r="165" s="16" customFormat="1">
      <c r="A165" s="16"/>
      <c r="B165" s="258"/>
      <c r="C165" s="259"/>
      <c r="D165" s="227" t="s">
        <v>136</v>
      </c>
      <c r="E165" s="260" t="s">
        <v>19</v>
      </c>
      <c r="F165" s="261" t="s">
        <v>203</v>
      </c>
      <c r="G165" s="259"/>
      <c r="H165" s="262">
        <v>3</v>
      </c>
      <c r="I165" s="263"/>
      <c r="J165" s="259"/>
      <c r="K165" s="259"/>
      <c r="L165" s="264"/>
      <c r="M165" s="265"/>
      <c r="N165" s="266"/>
      <c r="O165" s="266"/>
      <c r="P165" s="266"/>
      <c r="Q165" s="266"/>
      <c r="R165" s="266"/>
      <c r="S165" s="266"/>
      <c r="T165" s="267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68" t="s">
        <v>136</v>
      </c>
      <c r="AU165" s="268" t="s">
        <v>80</v>
      </c>
      <c r="AV165" s="16" t="s">
        <v>139</v>
      </c>
      <c r="AW165" s="16" t="s">
        <v>33</v>
      </c>
      <c r="AX165" s="16" t="s">
        <v>71</v>
      </c>
      <c r="AY165" s="268" t="s">
        <v>125</v>
      </c>
    </row>
    <row r="166" s="15" customFormat="1">
      <c r="A166" s="15"/>
      <c r="B166" s="247"/>
      <c r="C166" s="248"/>
      <c r="D166" s="227" t="s">
        <v>136</v>
      </c>
      <c r="E166" s="249" t="s">
        <v>19</v>
      </c>
      <c r="F166" s="250" t="s">
        <v>165</v>
      </c>
      <c r="G166" s="248"/>
      <c r="H166" s="251">
        <v>35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7" t="s">
        <v>136</v>
      </c>
      <c r="AU166" s="257" t="s">
        <v>80</v>
      </c>
      <c r="AV166" s="15" t="s">
        <v>132</v>
      </c>
      <c r="AW166" s="15" t="s">
        <v>33</v>
      </c>
      <c r="AX166" s="15" t="s">
        <v>76</v>
      </c>
      <c r="AY166" s="257" t="s">
        <v>125</v>
      </c>
    </row>
    <row r="167" s="2" customFormat="1" ht="16.5" customHeight="1">
      <c r="A167" s="41"/>
      <c r="B167" s="42"/>
      <c r="C167" s="269" t="s">
        <v>205</v>
      </c>
      <c r="D167" s="269" t="s">
        <v>206</v>
      </c>
      <c r="E167" s="270" t="s">
        <v>207</v>
      </c>
      <c r="F167" s="271" t="s">
        <v>208</v>
      </c>
      <c r="G167" s="272" t="s">
        <v>130</v>
      </c>
      <c r="H167" s="273">
        <v>33.600000000000001</v>
      </c>
      <c r="I167" s="274"/>
      <c r="J167" s="275">
        <f>ROUND(I167*H167,2)</f>
        <v>0</v>
      </c>
      <c r="K167" s="271" t="s">
        <v>131</v>
      </c>
      <c r="L167" s="276"/>
      <c r="M167" s="277" t="s">
        <v>19</v>
      </c>
      <c r="N167" s="278" t="s">
        <v>42</v>
      </c>
      <c r="O167" s="87"/>
      <c r="P167" s="216">
        <f>O167*H167</f>
        <v>0</v>
      </c>
      <c r="Q167" s="216">
        <v>0.0023999999999999998</v>
      </c>
      <c r="R167" s="216">
        <f>Q167*H167</f>
        <v>0.080639999999999989</v>
      </c>
      <c r="S167" s="216">
        <v>0</v>
      </c>
      <c r="T167" s="217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8" t="s">
        <v>205</v>
      </c>
      <c r="AT167" s="218" t="s">
        <v>206</v>
      </c>
      <c r="AU167" s="218" t="s">
        <v>80</v>
      </c>
      <c r="AY167" s="20" t="s">
        <v>125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20" t="s">
        <v>76</v>
      </c>
      <c r="BK167" s="219">
        <f>ROUND(I167*H167,2)</f>
        <v>0</v>
      </c>
      <c r="BL167" s="20" t="s">
        <v>132</v>
      </c>
      <c r="BM167" s="218" t="s">
        <v>209</v>
      </c>
    </row>
    <row r="168" s="14" customFormat="1">
      <c r="A168" s="14"/>
      <c r="B168" s="236"/>
      <c r="C168" s="237"/>
      <c r="D168" s="227" t="s">
        <v>136</v>
      </c>
      <c r="E168" s="237"/>
      <c r="F168" s="239" t="s">
        <v>210</v>
      </c>
      <c r="G168" s="237"/>
      <c r="H168" s="240">
        <v>33.600000000000001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136</v>
      </c>
      <c r="AU168" s="246" t="s">
        <v>80</v>
      </c>
      <c r="AV168" s="14" t="s">
        <v>80</v>
      </c>
      <c r="AW168" s="14" t="s">
        <v>4</v>
      </c>
      <c r="AX168" s="14" t="s">
        <v>76</v>
      </c>
      <c r="AY168" s="246" t="s">
        <v>125</v>
      </c>
    </row>
    <row r="169" s="2" customFormat="1" ht="16.5" customHeight="1">
      <c r="A169" s="41"/>
      <c r="B169" s="42"/>
      <c r="C169" s="269" t="s">
        <v>211</v>
      </c>
      <c r="D169" s="269" t="s">
        <v>206</v>
      </c>
      <c r="E169" s="270" t="s">
        <v>212</v>
      </c>
      <c r="F169" s="271" t="s">
        <v>213</v>
      </c>
      <c r="G169" s="272" t="s">
        <v>130</v>
      </c>
      <c r="H169" s="273">
        <v>3.1499999999999999</v>
      </c>
      <c r="I169" s="274"/>
      <c r="J169" s="275">
        <f>ROUND(I169*H169,2)</f>
        <v>0</v>
      </c>
      <c r="K169" s="271" t="s">
        <v>131</v>
      </c>
      <c r="L169" s="276"/>
      <c r="M169" s="277" t="s">
        <v>19</v>
      </c>
      <c r="N169" s="278" t="s">
        <v>42</v>
      </c>
      <c r="O169" s="87"/>
      <c r="P169" s="216">
        <f>O169*H169</f>
        <v>0</v>
      </c>
      <c r="Q169" s="216">
        <v>0.0015</v>
      </c>
      <c r="R169" s="216">
        <f>Q169*H169</f>
        <v>0.004725</v>
      </c>
      <c r="S169" s="216">
        <v>0</v>
      </c>
      <c r="T169" s="217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8" t="s">
        <v>205</v>
      </c>
      <c r="AT169" s="218" t="s">
        <v>206</v>
      </c>
      <c r="AU169" s="218" t="s">
        <v>80</v>
      </c>
      <c r="AY169" s="20" t="s">
        <v>125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20" t="s">
        <v>76</v>
      </c>
      <c r="BK169" s="219">
        <f>ROUND(I169*H169,2)</f>
        <v>0</v>
      </c>
      <c r="BL169" s="20" t="s">
        <v>132</v>
      </c>
      <c r="BM169" s="218" t="s">
        <v>214</v>
      </c>
    </row>
    <row r="170" s="14" customFormat="1">
      <c r="A170" s="14"/>
      <c r="B170" s="236"/>
      <c r="C170" s="237"/>
      <c r="D170" s="227" t="s">
        <v>136</v>
      </c>
      <c r="E170" s="237"/>
      <c r="F170" s="239" t="s">
        <v>215</v>
      </c>
      <c r="G170" s="237"/>
      <c r="H170" s="240">
        <v>3.1499999999999999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6" t="s">
        <v>136</v>
      </c>
      <c r="AU170" s="246" t="s">
        <v>80</v>
      </c>
      <c r="AV170" s="14" t="s">
        <v>80</v>
      </c>
      <c r="AW170" s="14" t="s">
        <v>4</v>
      </c>
      <c r="AX170" s="14" t="s">
        <v>76</v>
      </c>
      <c r="AY170" s="246" t="s">
        <v>125</v>
      </c>
    </row>
    <row r="171" s="2" customFormat="1" ht="21.75" customHeight="1">
      <c r="A171" s="41"/>
      <c r="B171" s="42"/>
      <c r="C171" s="207" t="s">
        <v>216</v>
      </c>
      <c r="D171" s="207" t="s">
        <v>127</v>
      </c>
      <c r="E171" s="208" t="s">
        <v>217</v>
      </c>
      <c r="F171" s="209" t="s">
        <v>218</v>
      </c>
      <c r="G171" s="210" t="s">
        <v>130</v>
      </c>
      <c r="H171" s="211">
        <v>44</v>
      </c>
      <c r="I171" s="212"/>
      <c r="J171" s="213">
        <f>ROUND(I171*H171,2)</f>
        <v>0</v>
      </c>
      <c r="K171" s="209" t="s">
        <v>131</v>
      </c>
      <c r="L171" s="47"/>
      <c r="M171" s="214" t="s">
        <v>19</v>
      </c>
      <c r="N171" s="215" t="s">
        <v>42</v>
      </c>
      <c r="O171" s="87"/>
      <c r="P171" s="216">
        <f>O171*H171</f>
        <v>0</v>
      </c>
      <c r="Q171" s="216">
        <v>0.0057000000000000002</v>
      </c>
      <c r="R171" s="216">
        <f>Q171*H171</f>
        <v>0.25080000000000002</v>
      </c>
      <c r="S171" s="216">
        <v>0</v>
      </c>
      <c r="T171" s="217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8" t="s">
        <v>132</v>
      </c>
      <c r="AT171" s="218" t="s">
        <v>127</v>
      </c>
      <c r="AU171" s="218" t="s">
        <v>80</v>
      </c>
      <c r="AY171" s="20" t="s">
        <v>125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20" t="s">
        <v>76</v>
      </c>
      <c r="BK171" s="219">
        <f>ROUND(I171*H171,2)</f>
        <v>0</v>
      </c>
      <c r="BL171" s="20" t="s">
        <v>132</v>
      </c>
      <c r="BM171" s="218" t="s">
        <v>219</v>
      </c>
    </row>
    <row r="172" s="2" customFormat="1">
      <c r="A172" s="41"/>
      <c r="B172" s="42"/>
      <c r="C172" s="43"/>
      <c r="D172" s="220" t="s">
        <v>134</v>
      </c>
      <c r="E172" s="43"/>
      <c r="F172" s="221" t="s">
        <v>220</v>
      </c>
      <c r="G172" s="43"/>
      <c r="H172" s="43"/>
      <c r="I172" s="222"/>
      <c r="J172" s="43"/>
      <c r="K172" s="43"/>
      <c r="L172" s="47"/>
      <c r="M172" s="223"/>
      <c r="N172" s="224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134</v>
      </c>
      <c r="AU172" s="20" t="s">
        <v>80</v>
      </c>
    </row>
    <row r="173" s="13" customFormat="1">
      <c r="A173" s="13"/>
      <c r="B173" s="225"/>
      <c r="C173" s="226"/>
      <c r="D173" s="227" t="s">
        <v>136</v>
      </c>
      <c r="E173" s="228" t="s">
        <v>19</v>
      </c>
      <c r="F173" s="229" t="s">
        <v>137</v>
      </c>
      <c r="G173" s="226"/>
      <c r="H173" s="228" t="s">
        <v>19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136</v>
      </c>
      <c r="AU173" s="235" t="s">
        <v>80</v>
      </c>
      <c r="AV173" s="13" t="s">
        <v>76</v>
      </c>
      <c r="AW173" s="13" t="s">
        <v>33</v>
      </c>
      <c r="AX173" s="13" t="s">
        <v>71</v>
      </c>
      <c r="AY173" s="235" t="s">
        <v>125</v>
      </c>
    </row>
    <row r="174" s="13" customFormat="1">
      <c r="A174" s="13"/>
      <c r="B174" s="225"/>
      <c r="C174" s="226"/>
      <c r="D174" s="227" t="s">
        <v>136</v>
      </c>
      <c r="E174" s="228" t="s">
        <v>19</v>
      </c>
      <c r="F174" s="229" t="s">
        <v>190</v>
      </c>
      <c r="G174" s="226"/>
      <c r="H174" s="228" t="s">
        <v>19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136</v>
      </c>
      <c r="AU174" s="235" t="s">
        <v>80</v>
      </c>
      <c r="AV174" s="13" t="s">
        <v>76</v>
      </c>
      <c r="AW174" s="13" t="s">
        <v>33</v>
      </c>
      <c r="AX174" s="13" t="s">
        <v>71</v>
      </c>
      <c r="AY174" s="235" t="s">
        <v>125</v>
      </c>
    </row>
    <row r="175" s="14" customFormat="1">
      <c r="A175" s="14"/>
      <c r="B175" s="236"/>
      <c r="C175" s="237"/>
      <c r="D175" s="227" t="s">
        <v>136</v>
      </c>
      <c r="E175" s="238" t="s">
        <v>19</v>
      </c>
      <c r="F175" s="239" t="s">
        <v>191</v>
      </c>
      <c r="G175" s="237"/>
      <c r="H175" s="240">
        <v>32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6" t="s">
        <v>136</v>
      </c>
      <c r="AU175" s="246" t="s">
        <v>80</v>
      </c>
      <c r="AV175" s="14" t="s">
        <v>80</v>
      </c>
      <c r="AW175" s="14" t="s">
        <v>33</v>
      </c>
      <c r="AX175" s="14" t="s">
        <v>71</v>
      </c>
      <c r="AY175" s="246" t="s">
        <v>125</v>
      </c>
    </row>
    <row r="176" s="13" customFormat="1">
      <c r="A176" s="13"/>
      <c r="B176" s="225"/>
      <c r="C176" s="226"/>
      <c r="D176" s="227" t="s">
        <v>136</v>
      </c>
      <c r="E176" s="228" t="s">
        <v>19</v>
      </c>
      <c r="F176" s="229" t="s">
        <v>192</v>
      </c>
      <c r="G176" s="226"/>
      <c r="H176" s="228" t="s">
        <v>19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136</v>
      </c>
      <c r="AU176" s="235" t="s">
        <v>80</v>
      </c>
      <c r="AV176" s="13" t="s">
        <v>76</v>
      </c>
      <c r="AW176" s="13" t="s">
        <v>33</v>
      </c>
      <c r="AX176" s="13" t="s">
        <v>71</v>
      </c>
      <c r="AY176" s="235" t="s">
        <v>125</v>
      </c>
    </row>
    <row r="177" s="14" customFormat="1">
      <c r="A177" s="14"/>
      <c r="B177" s="236"/>
      <c r="C177" s="237"/>
      <c r="D177" s="227" t="s">
        <v>136</v>
      </c>
      <c r="E177" s="238" t="s">
        <v>19</v>
      </c>
      <c r="F177" s="239" t="s">
        <v>193</v>
      </c>
      <c r="G177" s="237"/>
      <c r="H177" s="240">
        <v>9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6" t="s">
        <v>136</v>
      </c>
      <c r="AU177" s="246" t="s">
        <v>80</v>
      </c>
      <c r="AV177" s="14" t="s">
        <v>80</v>
      </c>
      <c r="AW177" s="14" t="s">
        <v>33</v>
      </c>
      <c r="AX177" s="14" t="s">
        <v>71</v>
      </c>
      <c r="AY177" s="246" t="s">
        <v>125</v>
      </c>
    </row>
    <row r="178" s="13" customFormat="1">
      <c r="A178" s="13"/>
      <c r="B178" s="225"/>
      <c r="C178" s="226"/>
      <c r="D178" s="227" t="s">
        <v>136</v>
      </c>
      <c r="E178" s="228" t="s">
        <v>19</v>
      </c>
      <c r="F178" s="229" t="s">
        <v>194</v>
      </c>
      <c r="G178" s="226"/>
      <c r="H178" s="228" t="s">
        <v>19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136</v>
      </c>
      <c r="AU178" s="235" t="s">
        <v>80</v>
      </c>
      <c r="AV178" s="13" t="s">
        <v>76</v>
      </c>
      <c r="AW178" s="13" t="s">
        <v>33</v>
      </c>
      <c r="AX178" s="13" t="s">
        <v>71</v>
      </c>
      <c r="AY178" s="235" t="s">
        <v>125</v>
      </c>
    </row>
    <row r="179" s="14" customFormat="1">
      <c r="A179" s="14"/>
      <c r="B179" s="236"/>
      <c r="C179" s="237"/>
      <c r="D179" s="227" t="s">
        <v>136</v>
      </c>
      <c r="E179" s="238" t="s">
        <v>19</v>
      </c>
      <c r="F179" s="239" t="s">
        <v>195</v>
      </c>
      <c r="G179" s="237"/>
      <c r="H179" s="240">
        <v>1.5149999999999999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6" t="s">
        <v>136</v>
      </c>
      <c r="AU179" s="246" t="s">
        <v>80</v>
      </c>
      <c r="AV179" s="14" t="s">
        <v>80</v>
      </c>
      <c r="AW179" s="14" t="s">
        <v>33</v>
      </c>
      <c r="AX179" s="14" t="s">
        <v>71</v>
      </c>
      <c r="AY179" s="246" t="s">
        <v>125</v>
      </c>
    </row>
    <row r="180" s="14" customFormat="1">
      <c r="A180" s="14"/>
      <c r="B180" s="236"/>
      <c r="C180" s="237"/>
      <c r="D180" s="227" t="s">
        <v>136</v>
      </c>
      <c r="E180" s="238" t="s">
        <v>19</v>
      </c>
      <c r="F180" s="239" t="s">
        <v>196</v>
      </c>
      <c r="G180" s="237"/>
      <c r="H180" s="240">
        <v>1.4850000000000001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6" t="s">
        <v>136</v>
      </c>
      <c r="AU180" s="246" t="s">
        <v>80</v>
      </c>
      <c r="AV180" s="14" t="s">
        <v>80</v>
      </c>
      <c r="AW180" s="14" t="s">
        <v>33</v>
      </c>
      <c r="AX180" s="14" t="s">
        <v>71</v>
      </c>
      <c r="AY180" s="246" t="s">
        <v>125</v>
      </c>
    </row>
    <row r="181" s="15" customFormat="1">
      <c r="A181" s="15"/>
      <c r="B181" s="247"/>
      <c r="C181" s="248"/>
      <c r="D181" s="227" t="s">
        <v>136</v>
      </c>
      <c r="E181" s="249" t="s">
        <v>19</v>
      </c>
      <c r="F181" s="250" t="s">
        <v>165</v>
      </c>
      <c r="G181" s="248"/>
      <c r="H181" s="251">
        <v>44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7" t="s">
        <v>136</v>
      </c>
      <c r="AU181" s="257" t="s">
        <v>80</v>
      </c>
      <c r="AV181" s="15" t="s">
        <v>132</v>
      </c>
      <c r="AW181" s="15" t="s">
        <v>33</v>
      </c>
      <c r="AX181" s="15" t="s">
        <v>76</v>
      </c>
      <c r="AY181" s="257" t="s">
        <v>125</v>
      </c>
    </row>
    <row r="182" s="2" customFormat="1" ht="24.15" customHeight="1">
      <c r="A182" s="41"/>
      <c r="B182" s="42"/>
      <c r="C182" s="207" t="s">
        <v>221</v>
      </c>
      <c r="D182" s="207" t="s">
        <v>127</v>
      </c>
      <c r="E182" s="208" t="s">
        <v>222</v>
      </c>
      <c r="F182" s="209" t="s">
        <v>223</v>
      </c>
      <c r="G182" s="210" t="s">
        <v>130</v>
      </c>
      <c r="H182" s="211">
        <v>200</v>
      </c>
      <c r="I182" s="212"/>
      <c r="J182" s="213">
        <f>ROUND(I182*H182,2)</f>
        <v>0</v>
      </c>
      <c r="K182" s="209" t="s">
        <v>131</v>
      </c>
      <c r="L182" s="47"/>
      <c r="M182" s="214" t="s">
        <v>19</v>
      </c>
      <c r="N182" s="215" t="s">
        <v>42</v>
      </c>
      <c r="O182" s="87"/>
      <c r="P182" s="216">
        <f>O182*H182</f>
        <v>0</v>
      </c>
      <c r="Q182" s="216">
        <v>2.1999999999999999E-05</v>
      </c>
      <c r="R182" s="216">
        <f>Q182*H182</f>
        <v>0.0044000000000000003</v>
      </c>
      <c r="S182" s="216">
        <v>6.0000000000000002E-05</v>
      </c>
      <c r="T182" s="217">
        <f>S182*H182</f>
        <v>0.012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8" t="s">
        <v>132</v>
      </c>
      <c r="AT182" s="218" t="s">
        <v>127</v>
      </c>
      <c r="AU182" s="218" t="s">
        <v>80</v>
      </c>
      <c r="AY182" s="20" t="s">
        <v>125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20" t="s">
        <v>76</v>
      </c>
      <c r="BK182" s="219">
        <f>ROUND(I182*H182,2)</f>
        <v>0</v>
      </c>
      <c r="BL182" s="20" t="s">
        <v>132</v>
      </c>
      <c r="BM182" s="218" t="s">
        <v>224</v>
      </c>
    </row>
    <row r="183" s="2" customFormat="1">
      <c r="A183" s="41"/>
      <c r="B183" s="42"/>
      <c r="C183" s="43"/>
      <c r="D183" s="220" t="s">
        <v>134</v>
      </c>
      <c r="E183" s="43"/>
      <c r="F183" s="221" t="s">
        <v>225</v>
      </c>
      <c r="G183" s="43"/>
      <c r="H183" s="43"/>
      <c r="I183" s="222"/>
      <c r="J183" s="43"/>
      <c r="K183" s="43"/>
      <c r="L183" s="47"/>
      <c r="M183" s="223"/>
      <c r="N183" s="224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134</v>
      </c>
      <c r="AU183" s="20" t="s">
        <v>80</v>
      </c>
    </row>
    <row r="184" s="2" customFormat="1" ht="21.75" customHeight="1">
      <c r="A184" s="41"/>
      <c r="B184" s="42"/>
      <c r="C184" s="207" t="s">
        <v>8</v>
      </c>
      <c r="D184" s="207" t="s">
        <v>127</v>
      </c>
      <c r="E184" s="208" t="s">
        <v>226</v>
      </c>
      <c r="F184" s="209" t="s">
        <v>227</v>
      </c>
      <c r="G184" s="210" t="s">
        <v>228</v>
      </c>
      <c r="H184" s="211">
        <v>1.54</v>
      </c>
      <c r="I184" s="212"/>
      <c r="J184" s="213">
        <f>ROUND(I184*H184,2)</f>
        <v>0</v>
      </c>
      <c r="K184" s="209" t="s">
        <v>131</v>
      </c>
      <c r="L184" s="47"/>
      <c r="M184" s="214" t="s">
        <v>19</v>
      </c>
      <c r="N184" s="215" t="s">
        <v>42</v>
      </c>
      <c r="O184" s="87"/>
      <c r="P184" s="216">
        <f>O184*H184</f>
        <v>0</v>
      </c>
      <c r="Q184" s="216">
        <v>2.5018699999999998</v>
      </c>
      <c r="R184" s="216">
        <f>Q184*H184</f>
        <v>3.8528797999999997</v>
      </c>
      <c r="S184" s="216">
        <v>0</v>
      </c>
      <c r="T184" s="21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8" t="s">
        <v>132</v>
      </c>
      <c r="AT184" s="218" t="s">
        <v>127</v>
      </c>
      <c r="AU184" s="218" t="s">
        <v>80</v>
      </c>
      <c r="AY184" s="20" t="s">
        <v>125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20" t="s">
        <v>76</v>
      </c>
      <c r="BK184" s="219">
        <f>ROUND(I184*H184,2)</f>
        <v>0</v>
      </c>
      <c r="BL184" s="20" t="s">
        <v>132</v>
      </c>
      <c r="BM184" s="218" t="s">
        <v>229</v>
      </c>
    </row>
    <row r="185" s="2" customFormat="1">
      <c r="A185" s="41"/>
      <c r="B185" s="42"/>
      <c r="C185" s="43"/>
      <c r="D185" s="220" t="s">
        <v>134</v>
      </c>
      <c r="E185" s="43"/>
      <c r="F185" s="221" t="s">
        <v>230</v>
      </c>
      <c r="G185" s="43"/>
      <c r="H185" s="43"/>
      <c r="I185" s="222"/>
      <c r="J185" s="43"/>
      <c r="K185" s="43"/>
      <c r="L185" s="47"/>
      <c r="M185" s="223"/>
      <c r="N185" s="224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134</v>
      </c>
      <c r="AU185" s="20" t="s">
        <v>80</v>
      </c>
    </row>
    <row r="186" s="13" customFormat="1">
      <c r="A186" s="13"/>
      <c r="B186" s="225"/>
      <c r="C186" s="226"/>
      <c r="D186" s="227" t="s">
        <v>136</v>
      </c>
      <c r="E186" s="228" t="s">
        <v>19</v>
      </c>
      <c r="F186" s="229" t="s">
        <v>137</v>
      </c>
      <c r="G186" s="226"/>
      <c r="H186" s="228" t="s">
        <v>19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136</v>
      </c>
      <c r="AU186" s="235" t="s">
        <v>80</v>
      </c>
      <c r="AV186" s="13" t="s">
        <v>76</v>
      </c>
      <c r="AW186" s="13" t="s">
        <v>33</v>
      </c>
      <c r="AX186" s="13" t="s">
        <v>71</v>
      </c>
      <c r="AY186" s="235" t="s">
        <v>125</v>
      </c>
    </row>
    <row r="187" s="13" customFormat="1">
      <c r="A187" s="13"/>
      <c r="B187" s="225"/>
      <c r="C187" s="226"/>
      <c r="D187" s="227" t="s">
        <v>136</v>
      </c>
      <c r="E187" s="228" t="s">
        <v>19</v>
      </c>
      <c r="F187" s="229" t="s">
        <v>231</v>
      </c>
      <c r="G187" s="226"/>
      <c r="H187" s="228" t="s">
        <v>19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136</v>
      </c>
      <c r="AU187" s="235" t="s">
        <v>80</v>
      </c>
      <c r="AV187" s="13" t="s">
        <v>76</v>
      </c>
      <c r="AW187" s="13" t="s">
        <v>33</v>
      </c>
      <c r="AX187" s="13" t="s">
        <v>71</v>
      </c>
      <c r="AY187" s="235" t="s">
        <v>125</v>
      </c>
    </row>
    <row r="188" s="14" customFormat="1">
      <c r="A188" s="14"/>
      <c r="B188" s="236"/>
      <c r="C188" s="237"/>
      <c r="D188" s="227" t="s">
        <v>136</v>
      </c>
      <c r="E188" s="238" t="s">
        <v>19</v>
      </c>
      <c r="F188" s="239" t="s">
        <v>232</v>
      </c>
      <c r="G188" s="237"/>
      <c r="H188" s="240">
        <v>1.54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6" t="s">
        <v>136</v>
      </c>
      <c r="AU188" s="246" t="s">
        <v>80</v>
      </c>
      <c r="AV188" s="14" t="s">
        <v>80</v>
      </c>
      <c r="AW188" s="14" t="s">
        <v>33</v>
      </c>
      <c r="AX188" s="14" t="s">
        <v>76</v>
      </c>
      <c r="AY188" s="246" t="s">
        <v>125</v>
      </c>
    </row>
    <row r="189" s="2" customFormat="1" ht="24.15" customHeight="1">
      <c r="A189" s="41"/>
      <c r="B189" s="42"/>
      <c r="C189" s="207" t="s">
        <v>233</v>
      </c>
      <c r="D189" s="207" t="s">
        <v>127</v>
      </c>
      <c r="E189" s="208" t="s">
        <v>234</v>
      </c>
      <c r="F189" s="209" t="s">
        <v>235</v>
      </c>
      <c r="G189" s="210" t="s">
        <v>228</v>
      </c>
      <c r="H189" s="211">
        <v>0.063</v>
      </c>
      <c r="I189" s="212"/>
      <c r="J189" s="213">
        <f>ROUND(I189*H189,2)</f>
        <v>0</v>
      </c>
      <c r="K189" s="209" t="s">
        <v>131</v>
      </c>
      <c r="L189" s="47"/>
      <c r="M189" s="214" t="s">
        <v>19</v>
      </c>
      <c r="N189" s="215" t="s">
        <v>42</v>
      </c>
      <c r="O189" s="87"/>
      <c r="P189" s="216">
        <f>O189*H189</f>
        <v>0</v>
      </c>
      <c r="Q189" s="216">
        <v>2.5018699999999998</v>
      </c>
      <c r="R189" s="216">
        <f>Q189*H189</f>
        <v>0.15761781</v>
      </c>
      <c r="S189" s="216">
        <v>0</v>
      </c>
      <c r="T189" s="21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8" t="s">
        <v>132</v>
      </c>
      <c r="AT189" s="218" t="s">
        <v>127</v>
      </c>
      <c r="AU189" s="218" t="s">
        <v>80</v>
      </c>
      <c r="AY189" s="20" t="s">
        <v>125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20" t="s">
        <v>76</v>
      </c>
      <c r="BK189" s="219">
        <f>ROUND(I189*H189,2)</f>
        <v>0</v>
      </c>
      <c r="BL189" s="20" t="s">
        <v>132</v>
      </c>
      <c r="BM189" s="218" t="s">
        <v>236</v>
      </c>
    </row>
    <row r="190" s="2" customFormat="1">
      <c r="A190" s="41"/>
      <c r="B190" s="42"/>
      <c r="C190" s="43"/>
      <c r="D190" s="220" t="s">
        <v>134</v>
      </c>
      <c r="E190" s="43"/>
      <c r="F190" s="221" t="s">
        <v>237</v>
      </c>
      <c r="G190" s="43"/>
      <c r="H190" s="43"/>
      <c r="I190" s="222"/>
      <c r="J190" s="43"/>
      <c r="K190" s="43"/>
      <c r="L190" s="47"/>
      <c r="M190" s="223"/>
      <c r="N190" s="22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134</v>
      </c>
      <c r="AU190" s="20" t="s">
        <v>80</v>
      </c>
    </row>
    <row r="191" s="13" customFormat="1">
      <c r="A191" s="13"/>
      <c r="B191" s="225"/>
      <c r="C191" s="226"/>
      <c r="D191" s="227" t="s">
        <v>136</v>
      </c>
      <c r="E191" s="228" t="s">
        <v>19</v>
      </c>
      <c r="F191" s="229" t="s">
        <v>137</v>
      </c>
      <c r="G191" s="226"/>
      <c r="H191" s="228" t="s">
        <v>19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136</v>
      </c>
      <c r="AU191" s="235" t="s">
        <v>80</v>
      </c>
      <c r="AV191" s="13" t="s">
        <v>76</v>
      </c>
      <c r="AW191" s="13" t="s">
        <v>33</v>
      </c>
      <c r="AX191" s="13" t="s">
        <v>71</v>
      </c>
      <c r="AY191" s="235" t="s">
        <v>125</v>
      </c>
    </row>
    <row r="192" s="13" customFormat="1">
      <c r="A192" s="13"/>
      <c r="B192" s="225"/>
      <c r="C192" s="226"/>
      <c r="D192" s="227" t="s">
        <v>136</v>
      </c>
      <c r="E192" s="228" t="s">
        <v>19</v>
      </c>
      <c r="F192" s="229" t="s">
        <v>238</v>
      </c>
      <c r="G192" s="226"/>
      <c r="H192" s="228" t="s">
        <v>19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136</v>
      </c>
      <c r="AU192" s="235" t="s">
        <v>80</v>
      </c>
      <c r="AV192" s="13" t="s">
        <v>76</v>
      </c>
      <c r="AW192" s="13" t="s">
        <v>33</v>
      </c>
      <c r="AX192" s="13" t="s">
        <v>71</v>
      </c>
      <c r="AY192" s="235" t="s">
        <v>125</v>
      </c>
    </row>
    <row r="193" s="13" customFormat="1">
      <c r="A193" s="13"/>
      <c r="B193" s="225"/>
      <c r="C193" s="226"/>
      <c r="D193" s="227" t="s">
        <v>136</v>
      </c>
      <c r="E193" s="228" t="s">
        <v>19</v>
      </c>
      <c r="F193" s="229" t="s">
        <v>239</v>
      </c>
      <c r="G193" s="226"/>
      <c r="H193" s="228" t="s">
        <v>19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136</v>
      </c>
      <c r="AU193" s="235" t="s">
        <v>80</v>
      </c>
      <c r="AV193" s="13" t="s">
        <v>76</v>
      </c>
      <c r="AW193" s="13" t="s">
        <v>33</v>
      </c>
      <c r="AX193" s="13" t="s">
        <v>71</v>
      </c>
      <c r="AY193" s="235" t="s">
        <v>125</v>
      </c>
    </row>
    <row r="194" s="14" customFormat="1">
      <c r="A194" s="14"/>
      <c r="B194" s="236"/>
      <c r="C194" s="237"/>
      <c r="D194" s="227" t="s">
        <v>136</v>
      </c>
      <c r="E194" s="238" t="s">
        <v>19</v>
      </c>
      <c r="F194" s="239" t="s">
        <v>240</v>
      </c>
      <c r="G194" s="237"/>
      <c r="H194" s="240">
        <v>0.014999999999999999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6" t="s">
        <v>136</v>
      </c>
      <c r="AU194" s="246" t="s">
        <v>80</v>
      </c>
      <c r="AV194" s="14" t="s">
        <v>80</v>
      </c>
      <c r="AW194" s="14" t="s">
        <v>33</v>
      </c>
      <c r="AX194" s="14" t="s">
        <v>71</v>
      </c>
      <c r="AY194" s="246" t="s">
        <v>125</v>
      </c>
    </row>
    <row r="195" s="13" customFormat="1">
      <c r="A195" s="13"/>
      <c r="B195" s="225"/>
      <c r="C195" s="226"/>
      <c r="D195" s="227" t="s">
        <v>136</v>
      </c>
      <c r="E195" s="228" t="s">
        <v>19</v>
      </c>
      <c r="F195" s="229" t="s">
        <v>241</v>
      </c>
      <c r="G195" s="226"/>
      <c r="H195" s="228" t="s">
        <v>19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136</v>
      </c>
      <c r="AU195" s="235" t="s">
        <v>80</v>
      </c>
      <c r="AV195" s="13" t="s">
        <v>76</v>
      </c>
      <c r="AW195" s="13" t="s">
        <v>33</v>
      </c>
      <c r="AX195" s="13" t="s">
        <v>71</v>
      </c>
      <c r="AY195" s="235" t="s">
        <v>125</v>
      </c>
    </row>
    <row r="196" s="14" customFormat="1">
      <c r="A196" s="14"/>
      <c r="B196" s="236"/>
      <c r="C196" s="237"/>
      <c r="D196" s="227" t="s">
        <v>136</v>
      </c>
      <c r="E196" s="238" t="s">
        <v>19</v>
      </c>
      <c r="F196" s="239" t="s">
        <v>242</v>
      </c>
      <c r="G196" s="237"/>
      <c r="H196" s="240">
        <v>0.034000000000000002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6" t="s">
        <v>136</v>
      </c>
      <c r="AU196" s="246" t="s">
        <v>80</v>
      </c>
      <c r="AV196" s="14" t="s">
        <v>80</v>
      </c>
      <c r="AW196" s="14" t="s">
        <v>33</v>
      </c>
      <c r="AX196" s="14" t="s">
        <v>71</v>
      </c>
      <c r="AY196" s="246" t="s">
        <v>125</v>
      </c>
    </row>
    <row r="197" s="14" customFormat="1">
      <c r="A197" s="14"/>
      <c r="B197" s="236"/>
      <c r="C197" s="237"/>
      <c r="D197" s="227" t="s">
        <v>136</v>
      </c>
      <c r="E197" s="238" t="s">
        <v>19</v>
      </c>
      <c r="F197" s="239" t="s">
        <v>243</v>
      </c>
      <c r="G197" s="237"/>
      <c r="H197" s="240">
        <v>0.0089999999999999993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6" t="s">
        <v>136</v>
      </c>
      <c r="AU197" s="246" t="s">
        <v>80</v>
      </c>
      <c r="AV197" s="14" t="s">
        <v>80</v>
      </c>
      <c r="AW197" s="14" t="s">
        <v>33</v>
      </c>
      <c r="AX197" s="14" t="s">
        <v>71</v>
      </c>
      <c r="AY197" s="246" t="s">
        <v>125</v>
      </c>
    </row>
    <row r="198" s="14" customFormat="1">
      <c r="A198" s="14"/>
      <c r="B198" s="236"/>
      <c r="C198" s="237"/>
      <c r="D198" s="227" t="s">
        <v>136</v>
      </c>
      <c r="E198" s="238" t="s">
        <v>19</v>
      </c>
      <c r="F198" s="239" t="s">
        <v>244</v>
      </c>
      <c r="G198" s="237"/>
      <c r="H198" s="240">
        <v>0.0050000000000000001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6" t="s">
        <v>136</v>
      </c>
      <c r="AU198" s="246" t="s">
        <v>80</v>
      </c>
      <c r="AV198" s="14" t="s">
        <v>80</v>
      </c>
      <c r="AW198" s="14" t="s">
        <v>33</v>
      </c>
      <c r="AX198" s="14" t="s">
        <v>71</v>
      </c>
      <c r="AY198" s="246" t="s">
        <v>125</v>
      </c>
    </row>
    <row r="199" s="15" customFormat="1">
      <c r="A199" s="15"/>
      <c r="B199" s="247"/>
      <c r="C199" s="248"/>
      <c r="D199" s="227" t="s">
        <v>136</v>
      </c>
      <c r="E199" s="249" t="s">
        <v>19</v>
      </c>
      <c r="F199" s="250" t="s">
        <v>165</v>
      </c>
      <c r="G199" s="248"/>
      <c r="H199" s="251">
        <v>0.063</v>
      </c>
      <c r="I199" s="252"/>
      <c r="J199" s="248"/>
      <c r="K199" s="248"/>
      <c r="L199" s="253"/>
      <c r="M199" s="254"/>
      <c r="N199" s="255"/>
      <c r="O199" s="255"/>
      <c r="P199" s="255"/>
      <c r="Q199" s="255"/>
      <c r="R199" s="255"/>
      <c r="S199" s="255"/>
      <c r="T199" s="256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7" t="s">
        <v>136</v>
      </c>
      <c r="AU199" s="257" t="s">
        <v>80</v>
      </c>
      <c r="AV199" s="15" t="s">
        <v>132</v>
      </c>
      <c r="AW199" s="15" t="s">
        <v>33</v>
      </c>
      <c r="AX199" s="15" t="s">
        <v>76</v>
      </c>
      <c r="AY199" s="257" t="s">
        <v>125</v>
      </c>
    </row>
    <row r="200" s="2" customFormat="1" ht="24.15" customHeight="1">
      <c r="A200" s="41"/>
      <c r="B200" s="42"/>
      <c r="C200" s="207" t="s">
        <v>245</v>
      </c>
      <c r="D200" s="207" t="s">
        <v>127</v>
      </c>
      <c r="E200" s="208" t="s">
        <v>246</v>
      </c>
      <c r="F200" s="209" t="s">
        <v>247</v>
      </c>
      <c r="G200" s="210" t="s">
        <v>228</v>
      </c>
      <c r="H200" s="211">
        <v>1.54</v>
      </c>
      <c r="I200" s="212"/>
      <c r="J200" s="213">
        <f>ROUND(I200*H200,2)</f>
        <v>0</v>
      </c>
      <c r="K200" s="209" t="s">
        <v>131</v>
      </c>
      <c r="L200" s="47"/>
      <c r="M200" s="214" t="s">
        <v>19</v>
      </c>
      <c r="N200" s="215" t="s">
        <v>42</v>
      </c>
      <c r="O200" s="87"/>
      <c r="P200" s="216">
        <f>O200*H200</f>
        <v>0</v>
      </c>
      <c r="Q200" s="216">
        <v>0</v>
      </c>
      <c r="R200" s="216">
        <f>Q200*H200</f>
        <v>0</v>
      </c>
      <c r="S200" s="216">
        <v>0</v>
      </c>
      <c r="T200" s="217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8" t="s">
        <v>132</v>
      </c>
      <c r="AT200" s="218" t="s">
        <v>127</v>
      </c>
      <c r="AU200" s="218" t="s">
        <v>80</v>
      </c>
      <c r="AY200" s="20" t="s">
        <v>125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20" t="s">
        <v>76</v>
      </c>
      <c r="BK200" s="219">
        <f>ROUND(I200*H200,2)</f>
        <v>0</v>
      </c>
      <c r="BL200" s="20" t="s">
        <v>132</v>
      </c>
      <c r="BM200" s="218" t="s">
        <v>248</v>
      </c>
    </row>
    <row r="201" s="2" customFormat="1">
      <c r="A201" s="41"/>
      <c r="B201" s="42"/>
      <c r="C201" s="43"/>
      <c r="D201" s="220" t="s">
        <v>134</v>
      </c>
      <c r="E201" s="43"/>
      <c r="F201" s="221" t="s">
        <v>249</v>
      </c>
      <c r="G201" s="43"/>
      <c r="H201" s="43"/>
      <c r="I201" s="222"/>
      <c r="J201" s="43"/>
      <c r="K201" s="43"/>
      <c r="L201" s="47"/>
      <c r="M201" s="223"/>
      <c r="N201" s="224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134</v>
      </c>
      <c r="AU201" s="20" t="s">
        <v>80</v>
      </c>
    </row>
    <row r="202" s="2" customFormat="1" ht="16.5" customHeight="1">
      <c r="A202" s="41"/>
      <c r="B202" s="42"/>
      <c r="C202" s="207" t="s">
        <v>250</v>
      </c>
      <c r="D202" s="207" t="s">
        <v>127</v>
      </c>
      <c r="E202" s="208" t="s">
        <v>251</v>
      </c>
      <c r="F202" s="209" t="s">
        <v>252</v>
      </c>
      <c r="G202" s="210" t="s">
        <v>253</v>
      </c>
      <c r="H202" s="211">
        <v>0.064000000000000001</v>
      </c>
      <c r="I202" s="212"/>
      <c r="J202" s="213">
        <f>ROUND(I202*H202,2)</f>
        <v>0</v>
      </c>
      <c r="K202" s="209" t="s">
        <v>131</v>
      </c>
      <c r="L202" s="47"/>
      <c r="M202" s="214" t="s">
        <v>19</v>
      </c>
      <c r="N202" s="215" t="s">
        <v>42</v>
      </c>
      <c r="O202" s="87"/>
      <c r="P202" s="216">
        <f>O202*H202</f>
        <v>0</v>
      </c>
      <c r="Q202" s="216">
        <v>1.0627727797</v>
      </c>
      <c r="R202" s="216">
        <f>Q202*H202</f>
        <v>0.068017457900799994</v>
      </c>
      <c r="S202" s="216">
        <v>0</v>
      </c>
      <c r="T202" s="217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18" t="s">
        <v>132</v>
      </c>
      <c r="AT202" s="218" t="s">
        <v>127</v>
      </c>
      <c r="AU202" s="218" t="s">
        <v>80</v>
      </c>
      <c r="AY202" s="20" t="s">
        <v>125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20" t="s">
        <v>76</v>
      </c>
      <c r="BK202" s="219">
        <f>ROUND(I202*H202,2)</f>
        <v>0</v>
      </c>
      <c r="BL202" s="20" t="s">
        <v>132</v>
      </c>
      <c r="BM202" s="218" t="s">
        <v>254</v>
      </c>
    </row>
    <row r="203" s="2" customFormat="1">
      <c r="A203" s="41"/>
      <c r="B203" s="42"/>
      <c r="C203" s="43"/>
      <c r="D203" s="220" t="s">
        <v>134</v>
      </c>
      <c r="E203" s="43"/>
      <c r="F203" s="221" t="s">
        <v>255</v>
      </c>
      <c r="G203" s="43"/>
      <c r="H203" s="43"/>
      <c r="I203" s="222"/>
      <c r="J203" s="43"/>
      <c r="K203" s="43"/>
      <c r="L203" s="47"/>
      <c r="M203" s="223"/>
      <c r="N203" s="224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134</v>
      </c>
      <c r="AU203" s="20" t="s">
        <v>80</v>
      </c>
    </row>
    <row r="204" s="13" customFormat="1">
      <c r="A204" s="13"/>
      <c r="B204" s="225"/>
      <c r="C204" s="226"/>
      <c r="D204" s="227" t="s">
        <v>136</v>
      </c>
      <c r="E204" s="228" t="s">
        <v>19</v>
      </c>
      <c r="F204" s="229" t="s">
        <v>137</v>
      </c>
      <c r="G204" s="226"/>
      <c r="H204" s="228" t="s">
        <v>19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136</v>
      </c>
      <c r="AU204" s="235" t="s">
        <v>80</v>
      </c>
      <c r="AV204" s="13" t="s">
        <v>76</v>
      </c>
      <c r="AW204" s="13" t="s">
        <v>33</v>
      </c>
      <c r="AX204" s="13" t="s">
        <v>71</v>
      </c>
      <c r="AY204" s="235" t="s">
        <v>125</v>
      </c>
    </row>
    <row r="205" s="14" customFormat="1">
      <c r="A205" s="14"/>
      <c r="B205" s="236"/>
      <c r="C205" s="237"/>
      <c r="D205" s="227" t="s">
        <v>136</v>
      </c>
      <c r="E205" s="238" t="s">
        <v>19</v>
      </c>
      <c r="F205" s="239" t="s">
        <v>256</v>
      </c>
      <c r="G205" s="237"/>
      <c r="H205" s="240">
        <v>0.064000000000000001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6" t="s">
        <v>136</v>
      </c>
      <c r="AU205" s="246" t="s">
        <v>80</v>
      </c>
      <c r="AV205" s="14" t="s">
        <v>80</v>
      </c>
      <c r="AW205" s="14" t="s">
        <v>33</v>
      </c>
      <c r="AX205" s="14" t="s">
        <v>76</v>
      </c>
      <c r="AY205" s="246" t="s">
        <v>125</v>
      </c>
    </row>
    <row r="206" s="2" customFormat="1" ht="21.75" customHeight="1">
      <c r="A206" s="41"/>
      <c r="B206" s="42"/>
      <c r="C206" s="207" t="s">
        <v>257</v>
      </c>
      <c r="D206" s="207" t="s">
        <v>127</v>
      </c>
      <c r="E206" s="208" t="s">
        <v>258</v>
      </c>
      <c r="F206" s="209" t="s">
        <v>259</v>
      </c>
      <c r="G206" s="210" t="s">
        <v>130</v>
      </c>
      <c r="H206" s="211">
        <v>7.7999999999999998</v>
      </c>
      <c r="I206" s="212"/>
      <c r="J206" s="213">
        <f>ROUND(I206*H206,2)</f>
        <v>0</v>
      </c>
      <c r="K206" s="209" t="s">
        <v>131</v>
      </c>
      <c r="L206" s="47"/>
      <c r="M206" s="214" t="s">
        <v>19</v>
      </c>
      <c r="N206" s="215" t="s">
        <v>42</v>
      </c>
      <c r="O206" s="87"/>
      <c r="P206" s="216">
        <f>O206*H206</f>
        <v>0</v>
      </c>
      <c r="Q206" s="216">
        <v>0.063</v>
      </c>
      <c r="R206" s="216">
        <f>Q206*H206</f>
        <v>0.4914</v>
      </c>
      <c r="S206" s="216">
        <v>0</v>
      </c>
      <c r="T206" s="217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8" t="s">
        <v>132</v>
      </c>
      <c r="AT206" s="218" t="s">
        <v>127</v>
      </c>
      <c r="AU206" s="218" t="s">
        <v>80</v>
      </c>
      <c r="AY206" s="20" t="s">
        <v>125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20" t="s">
        <v>76</v>
      </c>
      <c r="BK206" s="219">
        <f>ROUND(I206*H206,2)</f>
        <v>0</v>
      </c>
      <c r="BL206" s="20" t="s">
        <v>132</v>
      </c>
      <c r="BM206" s="218" t="s">
        <v>260</v>
      </c>
    </row>
    <row r="207" s="2" customFormat="1">
      <c r="A207" s="41"/>
      <c r="B207" s="42"/>
      <c r="C207" s="43"/>
      <c r="D207" s="220" t="s">
        <v>134</v>
      </c>
      <c r="E207" s="43"/>
      <c r="F207" s="221" t="s">
        <v>261</v>
      </c>
      <c r="G207" s="43"/>
      <c r="H207" s="43"/>
      <c r="I207" s="222"/>
      <c r="J207" s="43"/>
      <c r="K207" s="43"/>
      <c r="L207" s="47"/>
      <c r="M207" s="223"/>
      <c r="N207" s="224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134</v>
      </c>
      <c r="AU207" s="20" t="s">
        <v>80</v>
      </c>
    </row>
    <row r="208" s="13" customFormat="1">
      <c r="A208" s="13"/>
      <c r="B208" s="225"/>
      <c r="C208" s="226"/>
      <c r="D208" s="227" t="s">
        <v>136</v>
      </c>
      <c r="E208" s="228" t="s">
        <v>19</v>
      </c>
      <c r="F208" s="229" t="s">
        <v>137</v>
      </c>
      <c r="G208" s="226"/>
      <c r="H208" s="228" t="s">
        <v>19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136</v>
      </c>
      <c r="AU208" s="235" t="s">
        <v>80</v>
      </c>
      <c r="AV208" s="13" t="s">
        <v>76</v>
      </c>
      <c r="AW208" s="13" t="s">
        <v>33</v>
      </c>
      <c r="AX208" s="13" t="s">
        <v>71</v>
      </c>
      <c r="AY208" s="235" t="s">
        <v>125</v>
      </c>
    </row>
    <row r="209" s="13" customFormat="1">
      <c r="A209" s="13"/>
      <c r="B209" s="225"/>
      <c r="C209" s="226"/>
      <c r="D209" s="227" t="s">
        <v>136</v>
      </c>
      <c r="E209" s="228" t="s">
        <v>19</v>
      </c>
      <c r="F209" s="229" t="s">
        <v>262</v>
      </c>
      <c r="G209" s="226"/>
      <c r="H209" s="228" t="s">
        <v>19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136</v>
      </c>
      <c r="AU209" s="235" t="s">
        <v>80</v>
      </c>
      <c r="AV209" s="13" t="s">
        <v>76</v>
      </c>
      <c r="AW209" s="13" t="s">
        <v>33</v>
      </c>
      <c r="AX209" s="13" t="s">
        <v>71</v>
      </c>
      <c r="AY209" s="235" t="s">
        <v>125</v>
      </c>
    </row>
    <row r="210" s="14" customFormat="1">
      <c r="A210" s="14"/>
      <c r="B210" s="236"/>
      <c r="C210" s="237"/>
      <c r="D210" s="227" t="s">
        <v>136</v>
      </c>
      <c r="E210" s="238" t="s">
        <v>19</v>
      </c>
      <c r="F210" s="239" t="s">
        <v>263</v>
      </c>
      <c r="G210" s="237"/>
      <c r="H210" s="240">
        <v>7.7999999999999998</v>
      </c>
      <c r="I210" s="241"/>
      <c r="J210" s="237"/>
      <c r="K210" s="237"/>
      <c r="L210" s="242"/>
      <c r="M210" s="243"/>
      <c r="N210" s="244"/>
      <c r="O210" s="244"/>
      <c r="P210" s="244"/>
      <c r="Q210" s="244"/>
      <c r="R210" s="244"/>
      <c r="S210" s="244"/>
      <c r="T210" s="24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6" t="s">
        <v>136</v>
      </c>
      <c r="AU210" s="246" t="s">
        <v>80</v>
      </c>
      <c r="AV210" s="14" t="s">
        <v>80</v>
      </c>
      <c r="AW210" s="14" t="s">
        <v>33</v>
      </c>
      <c r="AX210" s="14" t="s">
        <v>71</v>
      </c>
      <c r="AY210" s="246" t="s">
        <v>125</v>
      </c>
    </row>
    <row r="211" s="15" customFormat="1">
      <c r="A211" s="15"/>
      <c r="B211" s="247"/>
      <c r="C211" s="248"/>
      <c r="D211" s="227" t="s">
        <v>136</v>
      </c>
      <c r="E211" s="249" t="s">
        <v>19</v>
      </c>
      <c r="F211" s="250" t="s">
        <v>165</v>
      </c>
      <c r="G211" s="248"/>
      <c r="H211" s="251">
        <v>7.7999999999999998</v>
      </c>
      <c r="I211" s="252"/>
      <c r="J211" s="248"/>
      <c r="K211" s="248"/>
      <c r="L211" s="253"/>
      <c r="M211" s="254"/>
      <c r="N211" s="255"/>
      <c r="O211" s="255"/>
      <c r="P211" s="255"/>
      <c r="Q211" s="255"/>
      <c r="R211" s="255"/>
      <c r="S211" s="255"/>
      <c r="T211" s="256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57" t="s">
        <v>136</v>
      </c>
      <c r="AU211" s="257" t="s">
        <v>80</v>
      </c>
      <c r="AV211" s="15" t="s">
        <v>132</v>
      </c>
      <c r="AW211" s="15" t="s">
        <v>33</v>
      </c>
      <c r="AX211" s="15" t="s">
        <v>76</v>
      </c>
      <c r="AY211" s="257" t="s">
        <v>125</v>
      </c>
    </row>
    <row r="212" s="2" customFormat="1" ht="21.75" customHeight="1">
      <c r="A212" s="41"/>
      <c r="B212" s="42"/>
      <c r="C212" s="207" t="s">
        <v>264</v>
      </c>
      <c r="D212" s="207" t="s">
        <v>127</v>
      </c>
      <c r="E212" s="208" t="s">
        <v>265</v>
      </c>
      <c r="F212" s="209" t="s">
        <v>266</v>
      </c>
      <c r="G212" s="210" t="s">
        <v>130</v>
      </c>
      <c r="H212" s="211">
        <v>46.990000000000002</v>
      </c>
      <c r="I212" s="212"/>
      <c r="J212" s="213">
        <f>ROUND(I212*H212,2)</f>
        <v>0</v>
      </c>
      <c r="K212" s="209" t="s">
        <v>131</v>
      </c>
      <c r="L212" s="47"/>
      <c r="M212" s="214" t="s">
        <v>19</v>
      </c>
      <c r="N212" s="215" t="s">
        <v>42</v>
      </c>
      <c r="O212" s="87"/>
      <c r="P212" s="216">
        <f>O212*H212</f>
        <v>0</v>
      </c>
      <c r="Q212" s="216">
        <v>0.042000000000000003</v>
      </c>
      <c r="R212" s="216">
        <f>Q212*H212</f>
        <v>1.9735800000000001</v>
      </c>
      <c r="S212" s="216">
        <v>0</v>
      </c>
      <c r="T212" s="217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18" t="s">
        <v>132</v>
      </c>
      <c r="AT212" s="218" t="s">
        <v>127</v>
      </c>
      <c r="AU212" s="218" t="s">
        <v>80</v>
      </c>
      <c r="AY212" s="20" t="s">
        <v>125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20" t="s">
        <v>76</v>
      </c>
      <c r="BK212" s="219">
        <f>ROUND(I212*H212,2)</f>
        <v>0</v>
      </c>
      <c r="BL212" s="20" t="s">
        <v>132</v>
      </c>
      <c r="BM212" s="218" t="s">
        <v>267</v>
      </c>
    </row>
    <row r="213" s="2" customFormat="1">
      <c r="A213" s="41"/>
      <c r="B213" s="42"/>
      <c r="C213" s="43"/>
      <c r="D213" s="220" t="s">
        <v>134</v>
      </c>
      <c r="E213" s="43"/>
      <c r="F213" s="221" t="s">
        <v>268</v>
      </c>
      <c r="G213" s="43"/>
      <c r="H213" s="43"/>
      <c r="I213" s="222"/>
      <c r="J213" s="43"/>
      <c r="K213" s="43"/>
      <c r="L213" s="47"/>
      <c r="M213" s="223"/>
      <c r="N213" s="224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134</v>
      </c>
      <c r="AU213" s="20" t="s">
        <v>80</v>
      </c>
    </row>
    <row r="214" s="13" customFormat="1">
      <c r="A214" s="13"/>
      <c r="B214" s="225"/>
      <c r="C214" s="226"/>
      <c r="D214" s="227" t="s">
        <v>136</v>
      </c>
      <c r="E214" s="228" t="s">
        <v>19</v>
      </c>
      <c r="F214" s="229" t="s">
        <v>137</v>
      </c>
      <c r="G214" s="226"/>
      <c r="H214" s="228" t="s">
        <v>19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136</v>
      </c>
      <c r="AU214" s="235" t="s">
        <v>80</v>
      </c>
      <c r="AV214" s="13" t="s">
        <v>76</v>
      </c>
      <c r="AW214" s="13" t="s">
        <v>33</v>
      </c>
      <c r="AX214" s="13" t="s">
        <v>71</v>
      </c>
      <c r="AY214" s="235" t="s">
        <v>125</v>
      </c>
    </row>
    <row r="215" s="13" customFormat="1">
      <c r="A215" s="13"/>
      <c r="B215" s="225"/>
      <c r="C215" s="226"/>
      <c r="D215" s="227" t="s">
        <v>136</v>
      </c>
      <c r="E215" s="228" t="s">
        <v>19</v>
      </c>
      <c r="F215" s="229" t="s">
        <v>269</v>
      </c>
      <c r="G215" s="226"/>
      <c r="H215" s="228" t="s">
        <v>19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136</v>
      </c>
      <c r="AU215" s="235" t="s">
        <v>80</v>
      </c>
      <c r="AV215" s="13" t="s">
        <v>76</v>
      </c>
      <c r="AW215" s="13" t="s">
        <v>33</v>
      </c>
      <c r="AX215" s="13" t="s">
        <v>71</v>
      </c>
      <c r="AY215" s="235" t="s">
        <v>125</v>
      </c>
    </row>
    <row r="216" s="14" customFormat="1">
      <c r="A216" s="14"/>
      <c r="B216" s="236"/>
      <c r="C216" s="237"/>
      <c r="D216" s="227" t="s">
        <v>136</v>
      </c>
      <c r="E216" s="238" t="s">
        <v>19</v>
      </c>
      <c r="F216" s="239" t="s">
        <v>270</v>
      </c>
      <c r="G216" s="237"/>
      <c r="H216" s="240">
        <v>46.990000000000002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6" t="s">
        <v>136</v>
      </c>
      <c r="AU216" s="246" t="s">
        <v>80</v>
      </c>
      <c r="AV216" s="14" t="s">
        <v>80</v>
      </c>
      <c r="AW216" s="14" t="s">
        <v>33</v>
      </c>
      <c r="AX216" s="14" t="s">
        <v>71</v>
      </c>
      <c r="AY216" s="246" t="s">
        <v>125</v>
      </c>
    </row>
    <row r="217" s="15" customFormat="1">
      <c r="A217" s="15"/>
      <c r="B217" s="247"/>
      <c r="C217" s="248"/>
      <c r="D217" s="227" t="s">
        <v>136</v>
      </c>
      <c r="E217" s="249" t="s">
        <v>19</v>
      </c>
      <c r="F217" s="250" t="s">
        <v>165</v>
      </c>
      <c r="G217" s="248"/>
      <c r="H217" s="251">
        <v>46.990000000000002</v>
      </c>
      <c r="I217" s="252"/>
      <c r="J217" s="248"/>
      <c r="K217" s="248"/>
      <c r="L217" s="253"/>
      <c r="M217" s="254"/>
      <c r="N217" s="255"/>
      <c r="O217" s="255"/>
      <c r="P217" s="255"/>
      <c r="Q217" s="255"/>
      <c r="R217" s="255"/>
      <c r="S217" s="255"/>
      <c r="T217" s="256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57" t="s">
        <v>136</v>
      </c>
      <c r="AU217" s="257" t="s">
        <v>80</v>
      </c>
      <c r="AV217" s="15" t="s">
        <v>132</v>
      </c>
      <c r="AW217" s="15" t="s">
        <v>33</v>
      </c>
      <c r="AX217" s="15" t="s">
        <v>76</v>
      </c>
      <c r="AY217" s="257" t="s">
        <v>125</v>
      </c>
    </row>
    <row r="218" s="2" customFormat="1" ht="16.5" customHeight="1">
      <c r="A218" s="41"/>
      <c r="B218" s="42"/>
      <c r="C218" s="207" t="s">
        <v>271</v>
      </c>
      <c r="D218" s="207" t="s">
        <v>127</v>
      </c>
      <c r="E218" s="208" t="s">
        <v>272</v>
      </c>
      <c r="F218" s="209" t="s">
        <v>273</v>
      </c>
      <c r="G218" s="210" t="s">
        <v>130</v>
      </c>
      <c r="H218" s="211">
        <v>17</v>
      </c>
      <c r="I218" s="212"/>
      <c r="J218" s="213">
        <f>ROUND(I218*H218,2)</f>
        <v>0</v>
      </c>
      <c r="K218" s="209" t="s">
        <v>19</v>
      </c>
      <c r="L218" s="47"/>
      <c r="M218" s="214" t="s">
        <v>19</v>
      </c>
      <c r="N218" s="215" t="s">
        <v>42</v>
      </c>
      <c r="O218" s="87"/>
      <c r="P218" s="216">
        <f>O218*H218</f>
        <v>0</v>
      </c>
      <c r="Q218" s="216">
        <v>0.105</v>
      </c>
      <c r="R218" s="216">
        <f>Q218*H218</f>
        <v>1.7849999999999999</v>
      </c>
      <c r="S218" s="216">
        <v>0</v>
      </c>
      <c r="T218" s="217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18" t="s">
        <v>132</v>
      </c>
      <c r="AT218" s="218" t="s">
        <v>127</v>
      </c>
      <c r="AU218" s="218" t="s">
        <v>80</v>
      </c>
      <c r="AY218" s="20" t="s">
        <v>125</v>
      </c>
      <c r="BE218" s="219">
        <f>IF(N218="základní",J218,0)</f>
        <v>0</v>
      </c>
      <c r="BF218" s="219">
        <f>IF(N218="snížená",J218,0)</f>
        <v>0</v>
      </c>
      <c r="BG218" s="219">
        <f>IF(N218="zákl. přenesená",J218,0)</f>
        <v>0</v>
      </c>
      <c r="BH218" s="219">
        <f>IF(N218="sníž. přenesená",J218,0)</f>
        <v>0</v>
      </c>
      <c r="BI218" s="219">
        <f>IF(N218="nulová",J218,0)</f>
        <v>0</v>
      </c>
      <c r="BJ218" s="20" t="s">
        <v>76</v>
      </c>
      <c r="BK218" s="219">
        <f>ROUND(I218*H218,2)</f>
        <v>0</v>
      </c>
      <c r="BL218" s="20" t="s">
        <v>132</v>
      </c>
      <c r="BM218" s="218" t="s">
        <v>274</v>
      </c>
    </row>
    <row r="219" s="13" customFormat="1">
      <c r="A219" s="13"/>
      <c r="B219" s="225"/>
      <c r="C219" s="226"/>
      <c r="D219" s="227" t="s">
        <v>136</v>
      </c>
      <c r="E219" s="228" t="s">
        <v>19</v>
      </c>
      <c r="F219" s="229" t="s">
        <v>137</v>
      </c>
      <c r="G219" s="226"/>
      <c r="H219" s="228" t="s">
        <v>19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136</v>
      </c>
      <c r="AU219" s="235" t="s">
        <v>80</v>
      </c>
      <c r="AV219" s="13" t="s">
        <v>76</v>
      </c>
      <c r="AW219" s="13" t="s">
        <v>33</v>
      </c>
      <c r="AX219" s="13" t="s">
        <v>71</v>
      </c>
      <c r="AY219" s="235" t="s">
        <v>125</v>
      </c>
    </row>
    <row r="220" s="13" customFormat="1">
      <c r="A220" s="13"/>
      <c r="B220" s="225"/>
      <c r="C220" s="226"/>
      <c r="D220" s="227" t="s">
        <v>136</v>
      </c>
      <c r="E220" s="228" t="s">
        <v>19</v>
      </c>
      <c r="F220" s="229" t="s">
        <v>275</v>
      </c>
      <c r="G220" s="226"/>
      <c r="H220" s="228" t="s">
        <v>19</v>
      </c>
      <c r="I220" s="230"/>
      <c r="J220" s="226"/>
      <c r="K220" s="226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136</v>
      </c>
      <c r="AU220" s="235" t="s">
        <v>80</v>
      </c>
      <c r="AV220" s="13" t="s">
        <v>76</v>
      </c>
      <c r="AW220" s="13" t="s">
        <v>33</v>
      </c>
      <c r="AX220" s="13" t="s">
        <v>71</v>
      </c>
      <c r="AY220" s="235" t="s">
        <v>125</v>
      </c>
    </row>
    <row r="221" s="14" customFormat="1">
      <c r="A221" s="14"/>
      <c r="B221" s="236"/>
      <c r="C221" s="237"/>
      <c r="D221" s="227" t="s">
        <v>136</v>
      </c>
      <c r="E221" s="238" t="s">
        <v>19</v>
      </c>
      <c r="F221" s="239" t="s">
        <v>276</v>
      </c>
      <c r="G221" s="237"/>
      <c r="H221" s="240">
        <v>17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6" t="s">
        <v>136</v>
      </c>
      <c r="AU221" s="246" t="s">
        <v>80</v>
      </c>
      <c r="AV221" s="14" t="s">
        <v>80</v>
      </c>
      <c r="AW221" s="14" t="s">
        <v>33</v>
      </c>
      <c r="AX221" s="14" t="s">
        <v>71</v>
      </c>
      <c r="AY221" s="246" t="s">
        <v>125</v>
      </c>
    </row>
    <row r="222" s="15" customFormat="1">
      <c r="A222" s="15"/>
      <c r="B222" s="247"/>
      <c r="C222" s="248"/>
      <c r="D222" s="227" t="s">
        <v>136</v>
      </c>
      <c r="E222" s="249" t="s">
        <v>19</v>
      </c>
      <c r="F222" s="250" t="s">
        <v>165</v>
      </c>
      <c r="G222" s="248"/>
      <c r="H222" s="251">
        <v>17</v>
      </c>
      <c r="I222" s="252"/>
      <c r="J222" s="248"/>
      <c r="K222" s="248"/>
      <c r="L222" s="253"/>
      <c r="M222" s="254"/>
      <c r="N222" s="255"/>
      <c r="O222" s="255"/>
      <c r="P222" s="255"/>
      <c r="Q222" s="255"/>
      <c r="R222" s="255"/>
      <c r="S222" s="255"/>
      <c r="T222" s="256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7" t="s">
        <v>136</v>
      </c>
      <c r="AU222" s="257" t="s">
        <v>80</v>
      </c>
      <c r="AV222" s="15" t="s">
        <v>132</v>
      </c>
      <c r="AW222" s="15" t="s">
        <v>33</v>
      </c>
      <c r="AX222" s="15" t="s">
        <v>76</v>
      </c>
      <c r="AY222" s="257" t="s">
        <v>125</v>
      </c>
    </row>
    <row r="223" s="2" customFormat="1" ht="16.5" customHeight="1">
      <c r="A223" s="41"/>
      <c r="B223" s="42"/>
      <c r="C223" s="207" t="s">
        <v>277</v>
      </c>
      <c r="D223" s="207" t="s">
        <v>127</v>
      </c>
      <c r="E223" s="208" t="s">
        <v>278</v>
      </c>
      <c r="F223" s="209" t="s">
        <v>279</v>
      </c>
      <c r="G223" s="210" t="s">
        <v>130</v>
      </c>
      <c r="H223" s="211">
        <v>71</v>
      </c>
      <c r="I223" s="212"/>
      <c r="J223" s="213">
        <f>ROUND(I223*H223,2)</f>
        <v>0</v>
      </c>
      <c r="K223" s="209" t="s">
        <v>19</v>
      </c>
      <c r="L223" s="47"/>
      <c r="M223" s="214" t="s">
        <v>19</v>
      </c>
      <c r="N223" s="215" t="s">
        <v>42</v>
      </c>
      <c r="O223" s="87"/>
      <c r="P223" s="216">
        <f>O223*H223</f>
        <v>0</v>
      </c>
      <c r="Q223" s="216">
        <v>0.020400000000000001</v>
      </c>
      <c r="R223" s="216">
        <f>Q223*H223</f>
        <v>1.4484000000000001</v>
      </c>
      <c r="S223" s="216">
        <v>0</v>
      </c>
      <c r="T223" s="217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8" t="s">
        <v>132</v>
      </c>
      <c r="AT223" s="218" t="s">
        <v>127</v>
      </c>
      <c r="AU223" s="218" t="s">
        <v>80</v>
      </c>
      <c r="AY223" s="20" t="s">
        <v>125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20" t="s">
        <v>76</v>
      </c>
      <c r="BK223" s="219">
        <f>ROUND(I223*H223,2)</f>
        <v>0</v>
      </c>
      <c r="BL223" s="20" t="s">
        <v>132</v>
      </c>
      <c r="BM223" s="218" t="s">
        <v>280</v>
      </c>
    </row>
    <row r="224" s="13" customFormat="1">
      <c r="A224" s="13"/>
      <c r="B224" s="225"/>
      <c r="C224" s="226"/>
      <c r="D224" s="227" t="s">
        <v>136</v>
      </c>
      <c r="E224" s="228" t="s">
        <v>19</v>
      </c>
      <c r="F224" s="229" t="s">
        <v>137</v>
      </c>
      <c r="G224" s="226"/>
      <c r="H224" s="228" t="s">
        <v>19</v>
      </c>
      <c r="I224" s="230"/>
      <c r="J224" s="226"/>
      <c r="K224" s="226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136</v>
      </c>
      <c r="AU224" s="235" t="s">
        <v>80</v>
      </c>
      <c r="AV224" s="13" t="s">
        <v>76</v>
      </c>
      <c r="AW224" s="13" t="s">
        <v>33</v>
      </c>
      <c r="AX224" s="13" t="s">
        <v>71</v>
      </c>
      <c r="AY224" s="235" t="s">
        <v>125</v>
      </c>
    </row>
    <row r="225" s="13" customFormat="1">
      <c r="A225" s="13"/>
      <c r="B225" s="225"/>
      <c r="C225" s="226"/>
      <c r="D225" s="227" t="s">
        <v>136</v>
      </c>
      <c r="E225" s="228" t="s">
        <v>19</v>
      </c>
      <c r="F225" s="229" t="s">
        <v>275</v>
      </c>
      <c r="G225" s="226"/>
      <c r="H225" s="228" t="s">
        <v>19</v>
      </c>
      <c r="I225" s="230"/>
      <c r="J225" s="226"/>
      <c r="K225" s="226"/>
      <c r="L225" s="231"/>
      <c r="M225" s="232"/>
      <c r="N225" s="233"/>
      <c r="O225" s="233"/>
      <c r="P225" s="233"/>
      <c r="Q225" s="233"/>
      <c r="R225" s="233"/>
      <c r="S225" s="233"/>
      <c r="T225" s="23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5" t="s">
        <v>136</v>
      </c>
      <c r="AU225" s="235" t="s">
        <v>80</v>
      </c>
      <c r="AV225" s="13" t="s">
        <v>76</v>
      </c>
      <c r="AW225" s="13" t="s">
        <v>33</v>
      </c>
      <c r="AX225" s="13" t="s">
        <v>71</v>
      </c>
      <c r="AY225" s="235" t="s">
        <v>125</v>
      </c>
    </row>
    <row r="226" s="14" customFormat="1">
      <c r="A226" s="14"/>
      <c r="B226" s="236"/>
      <c r="C226" s="237"/>
      <c r="D226" s="227" t="s">
        <v>136</v>
      </c>
      <c r="E226" s="238" t="s">
        <v>19</v>
      </c>
      <c r="F226" s="239" t="s">
        <v>276</v>
      </c>
      <c r="G226" s="237"/>
      <c r="H226" s="240">
        <v>17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6" t="s">
        <v>136</v>
      </c>
      <c r="AU226" s="246" t="s">
        <v>80</v>
      </c>
      <c r="AV226" s="14" t="s">
        <v>80</v>
      </c>
      <c r="AW226" s="14" t="s">
        <v>33</v>
      </c>
      <c r="AX226" s="14" t="s">
        <v>71</v>
      </c>
      <c r="AY226" s="246" t="s">
        <v>125</v>
      </c>
    </row>
    <row r="227" s="13" customFormat="1">
      <c r="A227" s="13"/>
      <c r="B227" s="225"/>
      <c r="C227" s="226"/>
      <c r="D227" s="227" t="s">
        <v>136</v>
      </c>
      <c r="E227" s="228" t="s">
        <v>19</v>
      </c>
      <c r="F227" s="229" t="s">
        <v>281</v>
      </c>
      <c r="G227" s="226"/>
      <c r="H227" s="228" t="s">
        <v>19</v>
      </c>
      <c r="I227" s="230"/>
      <c r="J227" s="226"/>
      <c r="K227" s="226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136</v>
      </c>
      <c r="AU227" s="235" t="s">
        <v>80</v>
      </c>
      <c r="AV227" s="13" t="s">
        <v>76</v>
      </c>
      <c r="AW227" s="13" t="s">
        <v>33</v>
      </c>
      <c r="AX227" s="13" t="s">
        <v>71</v>
      </c>
      <c r="AY227" s="235" t="s">
        <v>125</v>
      </c>
    </row>
    <row r="228" s="14" customFormat="1">
      <c r="A228" s="14"/>
      <c r="B228" s="236"/>
      <c r="C228" s="237"/>
      <c r="D228" s="227" t="s">
        <v>136</v>
      </c>
      <c r="E228" s="238" t="s">
        <v>19</v>
      </c>
      <c r="F228" s="239" t="s">
        <v>282</v>
      </c>
      <c r="G228" s="237"/>
      <c r="H228" s="240">
        <v>7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6" t="s">
        <v>136</v>
      </c>
      <c r="AU228" s="246" t="s">
        <v>80</v>
      </c>
      <c r="AV228" s="14" t="s">
        <v>80</v>
      </c>
      <c r="AW228" s="14" t="s">
        <v>33</v>
      </c>
      <c r="AX228" s="14" t="s">
        <v>71</v>
      </c>
      <c r="AY228" s="246" t="s">
        <v>125</v>
      </c>
    </row>
    <row r="229" s="13" customFormat="1">
      <c r="A229" s="13"/>
      <c r="B229" s="225"/>
      <c r="C229" s="226"/>
      <c r="D229" s="227" t="s">
        <v>136</v>
      </c>
      <c r="E229" s="228" t="s">
        <v>19</v>
      </c>
      <c r="F229" s="229" t="s">
        <v>269</v>
      </c>
      <c r="G229" s="226"/>
      <c r="H229" s="228" t="s">
        <v>19</v>
      </c>
      <c r="I229" s="230"/>
      <c r="J229" s="226"/>
      <c r="K229" s="226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136</v>
      </c>
      <c r="AU229" s="235" t="s">
        <v>80</v>
      </c>
      <c r="AV229" s="13" t="s">
        <v>76</v>
      </c>
      <c r="AW229" s="13" t="s">
        <v>33</v>
      </c>
      <c r="AX229" s="13" t="s">
        <v>71</v>
      </c>
      <c r="AY229" s="235" t="s">
        <v>125</v>
      </c>
    </row>
    <row r="230" s="14" customFormat="1">
      <c r="A230" s="14"/>
      <c r="B230" s="236"/>
      <c r="C230" s="237"/>
      <c r="D230" s="227" t="s">
        <v>136</v>
      </c>
      <c r="E230" s="238" t="s">
        <v>19</v>
      </c>
      <c r="F230" s="239" t="s">
        <v>283</v>
      </c>
      <c r="G230" s="237"/>
      <c r="H230" s="240">
        <v>37</v>
      </c>
      <c r="I230" s="241"/>
      <c r="J230" s="237"/>
      <c r="K230" s="237"/>
      <c r="L230" s="242"/>
      <c r="M230" s="243"/>
      <c r="N230" s="244"/>
      <c r="O230" s="244"/>
      <c r="P230" s="244"/>
      <c r="Q230" s="244"/>
      <c r="R230" s="244"/>
      <c r="S230" s="244"/>
      <c r="T230" s="24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6" t="s">
        <v>136</v>
      </c>
      <c r="AU230" s="246" t="s">
        <v>80</v>
      </c>
      <c r="AV230" s="14" t="s">
        <v>80</v>
      </c>
      <c r="AW230" s="14" t="s">
        <v>33</v>
      </c>
      <c r="AX230" s="14" t="s">
        <v>71</v>
      </c>
      <c r="AY230" s="246" t="s">
        <v>125</v>
      </c>
    </row>
    <row r="231" s="13" customFormat="1">
      <c r="A231" s="13"/>
      <c r="B231" s="225"/>
      <c r="C231" s="226"/>
      <c r="D231" s="227" t="s">
        <v>136</v>
      </c>
      <c r="E231" s="228" t="s">
        <v>19</v>
      </c>
      <c r="F231" s="229" t="s">
        <v>284</v>
      </c>
      <c r="G231" s="226"/>
      <c r="H231" s="228" t="s">
        <v>19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136</v>
      </c>
      <c r="AU231" s="235" t="s">
        <v>80</v>
      </c>
      <c r="AV231" s="13" t="s">
        <v>76</v>
      </c>
      <c r="AW231" s="13" t="s">
        <v>33</v>
      </c>
      <c r="AX231" s="13" t="s">
        <v>71</v>
      </c>
      <c r="AY231" s="235" t="s">
        <v>125</v>
      </c>
    </row>
    <row r="232" s="14" customFormat="1">
      <c r="A232" s="14"/>
      <c r="B232" s="236"/>
      <c r="C232" s="237"/>
      <c r="D232" s="227" t="s">
        <v>136</v>
      </c>
      <c r="E232" s="238" t="s">
        <v>19</v>
      </c>
      <c r="F232" s="239" t="s">
        <v>285</v>
      </c>
      <c r="G232" s="237"/>
      <c r="H232" s="240">
        <v>10</v>
      </c>
      <c r="I232" s="241"/>
      <c r="J232" s="237"/>
      <c r="K232" s="237"/>
      <c r="L232" s="242"/>
      <c r="M232" s="243"/>
      <c r="N232" s="244"/>
      <c r="O232" s="244"/>
      <c r="P232" s="244"/>
      <c r="Q232" s="244"/>
      <c r="R232" s="244"/>
      <c r="S232" s="244"/>
      <c r="T232" s="24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6" t="s">
        <v>136</v>
      </c>
      <c r="AU232" s="246" t="s">
        <v>80</v>
      </c>
      <c r="AV232" s="14" t="s">
        <v>80</v>
      </c>
      <c r="AW232" s="14" t="s">
        <v>33</v>
      </c>
      <c r="AX232" s="14" t="s">
        <v>71</v>
      </c>
      <c r="AY232" s="246" t="s">
        <v>125</v>
      </c>
    </row>
    <row r="233" s="15" customFormat="1">
      <c r="A233" s="15"/>
      <c r="B233" s="247"/>
      <c r="C233" s="248"/>
      <c r="D233" s="227" t="s">
        <v>136</v>
      </c>
      <c r="E233" s="249" t="s">
        <v>19</v>
      </c>
      <c r="F233" s="250" t="s">
        <v>165</v>
      </c>
      <c r="G233" s="248"/>
      <c r="H233" s="251">
        <v>71</v>
      </c>
      <c r="I233" s="252"/>
      <c r="J233" s="248"/>
      <c r="K233" s="248"/>
      <c r="L233" s="253"/>
      <c r="M233" s="254"/>
      <c r="N233" s="255"/>
      <c r="O233" s="255"/>
      <c r="P233" s="255"/>
      <c r="Q233" s="255"/>
      <c r="R233" s="255"/>
      <c r="S233" s="255"/>
      <c r="T233" s="256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7" t="s">
        <v>136</v>
      </c>
      <c r="AU233" s="257" t="s">
        <v>80</v>
      </c>
      <c r="AV233" s="15" t="s">
        <v>132</v>
      </c>
      <c r="AW233" s="15" t="s">
        <v>33</v>
      </c>
      <c r="AX233" s="15" t="s">
        <v>76</v>
      </c>
      <c r="AY233" s="257" t="s">
        <v>125</v>
      </c>
    </row>
    <row r="234" s="2" customFormat="1" ht="16.5" customHeight="1">
      <c r="A234" s="41"/>
      <c r="B234" s="42"/>
      <c r="C234" s="207" t="s">
        <v>286</v>
      </c>
      <c r="D234" s="207" t="s">
        <v>127</v>
      </c>
      <c r="E234" s="208" t="s">
        <v>287</v>
      </c>
      <c r="F234" s="209" t="s">
        <v>288</v>
      </c>
      <c r="G234" s="210" t="s">
        <v>289</v>
      </c>
      <c r="H234" s="211">
        <v>1</v>
      </c>
      <c r="I234" s="212"/>
      <c r="J234" s="213">
        <f>ROUND(I234*H234,2)</f>
        <v>0</v>
      </c>
      <c r="K234" s="209" t="s">
        <v>131</v>
      </c>
      <c r="L234" s="47"/>
      <c r="M234" s="214" t="s">
        <v>19</v>
      </c>
      <c r="N234" s="215" t="s">
        <v>42</v>
      </c>
      <c r="O234" s="87"/>
      <c r="P234" s="216">
        <f>O234*H234</f>
        <v>0</v>
      </c>
      <c r="Q234" s="216">
        <v>0</v>
      </c>
      <c r="R234" s="216">
        <f>Q234*H234</f>
        <v>0</v>
      </c>
      <c r="S234" s="216">
        <v>0</v>
      </c>
      <c r="T234" s="217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18" t="s">
        <v>132</v>
      </c>
      <c r="AT234" s="218" t="s">
        <v>127</v>
      </c>
      <c r="AU234" s="218" t="s">
        <v>80</v>
      </c>
      <c r="AY234" s="20" t="s">
        <v>125</v>
      </c>
      <c r="BE234" s="219">
        <f>IF(N234="základní",J234,0)</f>
        <v>0</v>
      </c>
      <c r="BF234" s="219">
        <f>IF(N234="snížená",J234,0)</f>
        <v>0</v>
      </c>
      <c r="BG234" s="219">
        <f>IF(N234="zákl. přenesená",J234,0)</f>
        <v>0</v>
      </c>
      <c r="BH234" s="219">
        <f>IF(N234="sníž. přenesená",J234,0)</f>
        <v>0</v>
      </c>
      <c r="BI234" s="219">
        <f>IF(N234="nulová",J234,0)</f>
        <v>0</v>
      </c>
      <c r="BJ234" s="20" t="s">
        <v>76</v>
      </c>
      <c r="BK234" s="219">
        <f>ROUND(I234*H234,2)</f>
        <v>0</v>
      </c>
      <c r="BL234" s="20" t="s">
        <v>132</v>
      </c>
      <c r="BM234" s="218" t="s">
        <v>290</v>
      </c>
    </row>
    <row r="235" s="2" customFormat="1">
      <c r="A235" s="41"/>
      <c r="B235" s="42"/>
      <c r="C235" s="43"/>
      <c r="D235" s="220" t="s">
        <v>134</v>
      </c>
      <c r="E235" s="43"/>
      <c r="F235" s="221" t="s">
        <v>291</v>
      </c>
      <c r="G235" s="43"/>
      <c r="H235" s="43"/>
      <c r="I235" s="222"/>
      <c r="J235" s="43"/>
      <c r="K235" s="43"/>
      <c r="L235" s="47"/>
      <c r="M235" s="223"/>
      <c r="N235" s="224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134</v>
      </c>
      <c r="AU235" s="20" t="s">
        <v>80</v>
      </c>
    </row>
    <row r="236" s="13" customFormat="1">
      <c r="A236" s="13"/>
      <c r="B236" s="225"/>
      <c r="C236" s="226"/>
      <c r="D236" s="227" t="s">
        <v>136</v>
      </c>
      <c r="E236" s="228" t="s">
        <v>19</v>
      </c>
      <c r="F236" s="229" t="s">
        <v>137</v>
      </c>
      <c r="G236" s="226"/>
      <c r="H236" s="228" t="s">
        <v>19</v>
      </c>
      <c r="I236" s="230"/>
      <c r="J236" s="226"/>
      <c r="K236" s="226"/>
      <c r="L236" s="231"/>
      <c r="M236" s="232"/>
      <c r="N236" s="233"/>
      <c r="O236" s="233"/>
      <c r="P236" s="233"/>
      <c r="Q236" s="233"/>
      <c r="R236" s="233"/>
      <c r="S236" s="233"/>
      <c r="T236" s="23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5" t="s">
        <v>136</v>
      </c>
      <c r="AU236" s="235" t="s">
        <v>80</v>
      </c>
      <c r="AV236" s="13" t="s">
        <v>76</v>
      </c>
      <c r="AW236" s="13" t="s">
        <v>33</v>
      </c>
      <c r="AX236" s="13" t="s">
        <v>71</v>
      </c>
      <c r="AY236" s="235" t="s">
        <v>125</v>
      </c>
    </row>
    <row r="237" s="13" customFormat="1">
      <c r="A237" s="13"/>
      <c r="B237" s="225"/>
      <c r="C237" s="226"/>
      <c r="D237" s="227" t="s">
        <v>136</v>
      </c>
      <c r="E237" s="228" t="s">
        <v>19</v>
      </c>
      <c r="F237" s="229" t="s">
        <v>292</v>
      </c>
      <c r="G237" s="226"/>
      <c r="H237" s="228" t="s">
        <v>19</v>
      </c>
      <c r="I237" s="230"/>
      <c r="J237" s="226"/>
      <c r="K237" s="226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136</v>
      </c>
      <c r="AU237" s="235" t="s">
        <v>80</v>
      </c>
      <c r="AV237" s="13" t="s">
        <v>76</v>
      </c>
      <c r="AW237" s="13" t="s">
        <v>33</v>
      </c>
      <c r="AX237" s="13" t="s">
        <v>71</v>
      </c>
      <c r="AY237" s="235" t="s">
        <v>125</v>
      </c>
    </row>
    <row r="238" s="14" customFormat="1">
      <c r="A238" s="14"/>
      <c r="B238" s="236"/>
      <c r="C238" s="237"/>
      <c r="D238" s="227" t="s">
        <v>136</v>
      </c>
      <c r="E238" s="238" t="s">
        <v>19</v>
      </c>
      <c r="F238" s="239" t="s">
        <v>76</v>
      </c>
      <c r="G238" s="237"/>
      <c r="H238" s="240">
        <v>1</v>
      </c>
      <c r="I238" s="241"/>
      <c r="J238" s="237"/>
      <c r="K238" s="237"/>
      <c r="L238" s="242"/>
      <c r="M238" s="243"/>
      <c r="N238" s="244"/>
      <c r="O238" s="244"/>
      <c r="P238" s="244"/>
      <c r="Q238" s="244"/>
      <c r="R238" s="244"/>
      <c r="S238" s="244"/>
      <c r="T238" s="24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6" t="s">
        <v>136</v>
      </c>
      <c r="AU238" s="246" t="s">
        <v>80</v>
      </c>
      <c r="AV238" s="14" t="s">
        <v>80</v>
      </c>
      <c r="AW238" s="14" t="s">
        <v>33</v>
      </c>
      <c r="AX238" s="14" t="s">
        <v>76</v>
      </c>
      <c r="AY238" s="246" t="s">
        <v>125</v>
      </c>
    </row>
    <row r="239" s="2" customFormat="1" ht="16.5" customHeight="1">
      <c r="A239" s="41"/>
      <c r="B239" s="42"/>
      <c r="C239" s="269" t="s">
        <v>7</v>
      </c>
      <c r="D239" s="269" t="s">
        <v>206</v>
      </c>
      <c r="E239" s="270" t="s">
        <v>293</v>
      </c>
      <c r="F239" s="271" t="s">
        <v>294</v>
      </c>
      <c r="G239" s="272" t="s">
        <v>289</v>
      </c>
      <c r="H239" s="273">
        <v>1</v>
      </c>
      <c r="I239" s="274"/>
      <c r="J239" s="275">
        <f>ROUND(I239*H239,2)</f>
        <v>0</v>
      </c>
      <c r="K239" s="271" t="s">
        <v>131</v>
      </c>
      <c r="L239" s="276"/>
      <c r="M239" s="277" t="s">
        <v>19</v>
      </c>
      <c r="N239" s="278" t="s">
        <v>42</v>
      </c>
      <c r="O239" s="87"/>
      <c r="P239" s="216">
        <f>O239*H239</f>
        <v>0</v>
      </c>
      <c r="Q239" s="216">
        <v>0.00035</v>
      </c>
      <c r="R239" s="216">
        <f>Q239*H239</f>
        <v>0.00035</v>
      </c>
      <c r="S239" s="216">
        <v>0</v>
      </c>
      <c r="T239" s="217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18" t="s">
        <v>205</v>
      </c>
      <c r="AT239" s="218" t="s">
        <v>206</v>
      </c>
      <c r="AU239" s="218" t="s">
        <v>80</v>
      </c>
      <c r="AY239" s="20" t="s">
        <v>125</v>
      </c>
      <c r="BE239" s="219">
        <f>IF(N239="základní",J239,0)</f>
        <v>0</v>
      </c>
      <c r="BF239" s="219">
        <f>IF(N239="snížená",J239,0)</f>
        <v>0</v>
      </c>
      <c r="BG239" s="219">
        <f>IF(N239="zákl. přenesená",J239,0)</f>
        <v>0</v>
      </c>
      <c r="BH239" s="219">
        <f>IF(N239="sníž. přenesená",J239,0)</f>
        <v>0</v>
      </c>
      <c r="BI239" s="219">
        <f>IF(N239="nulová",J239,0)</f>
        <v>0</v>
      </c>
      <c r="BJ239" s="20" t="s">
        <v>76</v>
      </c>
      <c r="BK239" s="219">
        <f>ROUND(I239*H239,2)</f>
        <v>0</v>
      </c>
      <c r="BL239" s="20" t="s">
        <v>132</v>
      </c>
      <c r="BM239" s="218" t="s">
        <v>295</v>
      </c>
    </row>
    <row r="240" s="2" customFormat="1" ht="21.75" customHeight="1">
      <c r="A240" s="41"/>
      <c r="B240" s="42"/>
      <c r="C240" s="207" t="s">
        <v>296</v>
      </c>
      <c r="D240" s="207" t="s">
        <v>127</v>
      </c>
      <c r="E240" s="208" t="s">
        <v>297</v>
      </c>
      <c r="F240" s="209" t="s">
        <v>298</v>
      </c>
      <c r="G240" s="210" t="s">
        <v>289</v>
      </c>
      <c r="H240" s="211">
        <v>1</v>
      </c>
      <c r="I240" s="212"/>
      <c r="J240" s="213">
        <f>ROUND(I240*H240,2)</f>
        <v>0</v>
      </c>
      <c r="K240" s="209" t="s">
        <v>131</v>
      </c>
      <c r="L240" s="47"/>
      <c r="M240" s="214" t="s">
        <v>19</v>
      </c>
      <c r="N240" s="215" t="s">
        <v>42</v>
      </c>
      <c r="O240" s="87"/>
      <c r="P240" s="216">
        <f>O240*H240</f>
        <v>0</v>
      </c>
      <c r="Q240" s="216">
        <v>0</v>
      </c>
      <c r="R240" s="216">
        <f>Q240*H240</f>
        <v>0</v>
      </c>
      <c r="S240" s="216">
        <v>0</v>
      </c>
      <c r="T240" s="217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18" t="s">
        <v>132</v>
      </c>
      <c r="AT240" s="218" t="s">
        <v>127</v>
      </c>
      <c r="AU240" s="218" t="s">
        <v>80</v>
      </c>
      <c r="AY240" s="20" t="s">
        <v>125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20" t="s">
        <v>76</v>
      </c>
      <c r="BK240" s="219">
        <f>ROUND(I240*H240,2)</f>
        <v>0</v>
      </c>
      <c r="BL240" s="20" t="s">
        <v>132</v>
      </c>
      <c r="BM240" s="218" t="s">
        <v>299</v>
      </c>
    </row>
    <row r="241" s="2" customFormat="1">
      <c r="A241" s="41"/>
      <c r="B241" s="42"/>
      <c r="C241" s="43"/>
      <c r="D241" s="220" t="s">
        <v>134</v>
      </c>
      <c r="E241" s="43"/>
      <c r="F241" s="221" t="s">
        <v>300</v>
      </c>
      <c r="G241" s="43"/>
      <c r="H241" s="43"/>
      <c r="I241" s="222"/>
      <c r="J241" s="43"/>
      <c r="K241" s="43"/>
      <c r="L241" s="47"/>
      <c r="M241" s="223"/>
      <c r="N241" s="224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134</v>
      </c>
      <c r="AU241" s="20" t="s">
        <v>80</v>
      </c>
    </row>
    <row r="242" s="2" customFormat="1" ht="16.5" customHeight="1">
      <c r="A242" s="41"/>
      <c r="B242" s="42"/>
      <c r="C242" s="269" t="s">
        <v>301</v>
      </c>
      <c r="D242" s="269" t="s">
        <v>206</v>
      </c>
      <c r="E242" s="270" t="s">
        <v>302</v>
      </c>
      <c r="F242" s="271" t="s">
        <v>303</v>
      </c>
      <c r="G242" s="272" t="s">
        <v>143</v>
      </c>
      <c r="H242" s="273">
        <v>0.55000000000000004</v>
      </c>
      <c r="I242" s="274"/>
      <c r="J242" s="275">
        <f>ROUND(I242*H242,2)</f>
        <v>0</v>
      </c>
      <c r="K242" s="271" t="s">
        <v>131</v>
      </c>
      <c r="L242" s="276"/>
      <c r="M242" s="277" t="s">
        <v>19</v>
      </c>
      <c r="N242" s="278" t="s">
        <v>42</v>
      </c>
      <c r="O242" s="87"/>
      <c r="P242" s="216">
        <f>O242*H242</f>
        <v>0</v>
      </c>
      <c r="Q242" s="216">
        <v>0.00069999999999999999</v>
      </c>
      <c r="R242" s="216">
        <f>Q242*H242</f>
        <v>0.00038500000000000003</v>
      </c>
      <c r="S242" s="216">
        <v>0</v>
      </c>
      <c r="T242" s="217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8" t="s">
        <v>205</v>
      </c>
      <c r="AT242" s="218" t="s">
        <v>206</v>
      </c>
      <c r="AU242" s="218" t="s">
        <v>80</v>
      </c>
      <c r="AY242" s="20" t="s">
        <v>125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20" t="s">
        <v>76</v>
      </c>
      <c r="BK242" s="219">
        <f>ROUND(I242*H242,2)</f>
        <v>0</v>
      </c>
      <c r="BL242" s="20" t="s">
        <v>132</v>
      </c>
      <c r="BM242" s="218" t="s">
        <v>304</v>
      </c>
    </row>
    <row r="243" s="14" customFormat="1">
      <c r="A243" s="14"/>
      <c r="B243" s="236"/>
      <c r="C243" s="237"/>
      <c r="D243" s="227" t="s">
        <v>136</v>
      </c>
      <c r="E243" s="237"/>
      <c r="F243" s="239" t="s">
        <v>305</v>
      </c>
      <c r="G243" s="237"/>
      <c r="H243" s="240">
        <v>0.55000000000000004</v>
      </c>
      <c r="I243" s="241"/>
      <c r="J243" s="237"/>
      <c r="K243" s="237"/>
      <c r="L243" s="242"/>
      <c r="M243" s="243"/>
      <c r="N243" s="244"/>
      <c r="O243" s="244"/>
      <c r="P243" s="244"/>
      <c r="Q243" s="244"/>
      <c r="R243" s="244"/>
      <c r="S243" s="244"/>
      <c r="T243" s="24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6" t="s">
        <v>136</v>
      </c>
      <c r="AU243" s="246" t="s">
        <v>80</v>
      </c>
      <c r="AV243" s="14" t="s">
        <v>80</v>
      </c>
      <c r="AW243" s="14" t="s">
        <v>4</v>
      </c>
      <c r="AX243" s="14" t="s">
        <v>76</v>
      </c>
      <c r="AY243" s="246" t="s">
        <v>125</v>
      </c>
    </row>
    <row r="244" s="12" customFormat="1" ht="22.8" customHeight="1">
      <c r="A244" s="12"/>
      <c r="B244" s="191"/>
      <c r="C244" s="192"/>
      <c r="D244" s="193" t="s">
        <v>70</v>
      </c>
      <c r="E244" s="205" t="s">
        <v>211</v>
      </c>
      <c r="F244" s="205" t="s">
        <v>306</v>
      </c>
      <c r="G244" s="192"/>
      <c r="H244" s="192"/>
      <c r="I244" s="195"/>
      <c r="J244" s="206">
        <f>BK244</f>
        <v>0</v>
      </c>
      <c r="K244" s="192"/>
      <c r="L244" s="197"/>
      <c r="M244" s="198"/>
      <c r="N244" s="199"/>
      <c r="O244" s="199"/>
      <c r="P244" s="200">
        <f>SUM(P245:P394)</f>
        <v>0</v>
      </c>
      <c r="Q244" s="199"/>
      <c r="R244" s="200">
        <f>SUM(R245:R394)</f>
        <v>4.419417675</v>
      </c>
      <c r="S244" s="199"/>
      <c r="T244" s="201">
        <f>SUM(T245:T394)</f>
        <v>5.4185400000000001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2" t="s">
        <v>76</v>
      </c>
      <c r="AT244" s="203" t="s">
        <v>70</v>
      </c>
      <c r="AU244" s="203" t="s">
        <v>76</v>
      </c>
      <c r="AY244" s="202" t="s">
        <v>125</v>
      </c>
      <c r="BK244" s="204">
        <f>SUM(BK245:BK394)</f>
        <v>0</v>
      </c>
    </row>
    <row r="245" s="2" customFormat="1" ht="16.5" customHeight="1">
      <c r="A245" s="41"/>
      <c r="B245" s="42"/>
      <c r="C245" s="207" t="s">
        <v>307</v>
      </c>
      <c r="D245" s="207" t="s">
        <v>127</v>
      </c>
      <c r="E245" s="208" t="s">
        <v>308</v>
      </c>
      <c r="F245" s="209" t="s">
        <v>309</v>
      </c>
      <c r="G245" s="210" t="s">
        <v>228</v>
      </c>
      <c r="H245" s="211">
        <v>0.27000000000000002</v>
      </c>
      <c r="I245" s="212"/>
      <c r="J245" s="213">
        <f>ROUND(I245*H245,2)</f>
        <v>0</v>
      </c>
      <c r="K245" s="209" t="s">
        <v>131</v>
      </c>
      <c r="L245" s="47"/>
      <c r="M245" s="214" t="s">
        <v>19</v>
      </c>
      <c r="N245" s="215" t="s">
        <v>42</v>
      </c>
      <c r="O245" s="87"/>
      <c r="P245" s="216">
        <f>O245*H245</f>
        <v>0</v>
      </c>
      <c r="Q245" s="216">
        <v>2.2563399999999998</v>
      </c>
      <c r="R245" s="216">
        <f>Q245*H245</f>
        <v>0.60921179999999997</v>
      </c>
      <c r="S245" s="216">
        <v>0</v>
      </c>
      <c r="T245" s="217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18" t="s">
        <v>132</v>
      </c>
      <c r="AT245" s="218" t="s">
        <v>127</v>
      </c>
      <c r="AU245" s="218" t="s">
        <v>80</v>
      </c>
      <c r="AY245" s="20" t="s">
        <v>125</v>
      </c>
      <c r="BE245" s="219">
        <f>IF(N245="základní",J245,0)</f>
        <v>0</v>
      </c>
      <c r="BF245" s="219">
        <f>IF(N245="snížená",J245,0)</f>
        <v>0</v>
      </c>
      <c r="BG245" s="219">
        <f>IF(N245="zákl. přenesená",J245,0)</f>
        <v>0</v>
      </c>
      <c r="BH245" s="219">
        <f>IF(N245="sníž. přenesená",J245,0)</f>
        <v>0</v>
      </c>
      <c r="BI245" s="219">
        <f>IF(N245="nulová",J245,0)</f>
        <v>0</v>
      </c>
      <c r="BJ245" s="20" t="s">
        <v>76</v>
      </c>
      <c r="BK245" s="219">
        <f>ROUND(I245*H245,2)</f>
        <v>0</v>
      </c>
      <c r="BL245" s="20" t="s">
        <v>132</v>
      </c>
      <c r="BM245" s="218" t="s">
        <v>310</v>
      </c>
    </row>
    <row r="246" s="2" customFormat="1">
      <c r="A246" s="41"/>
      <c r="B246" s="42"/>
      <c r="C246" s="43"/>
      <c r="D246" s="220" t="s">
        <v>134</v>
      </c>
      <c r="E246" s="43"/>
      <c r="F246" s="221" t="s">
        <v>311</v>
      </c>
      <c r="G246" s="43"/>
      <c r="H246" s="43"/>
      <c r="I246" s="222"/>
      <c r="J246" s="43"/>
      <c r="K246" s="43"/>
      <c r="L246" s="47"/>
      <c r="M246" s="223"/>
      <c r="N246" s="224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134</v>
      </c>
      <c r="AU246" s="20" t="s">
        <v>80</v>
      </c>
    </row>
    <row r="247" s="13" customFormat="1">
      <c r="A247" s="13"/>
      <c r="B247" s="225"/>
      <c r="C247" s="226"/>
      <c r="D247" s="227" t="s">
        <v>136</v>
      </c>
      <c r="E247" s="228" t="s">
        <v>19</v>
      </c>
      <c r="F247" s="229" t="s">
        <v>137</v>
      </c>
      <c r="G247" s="226"/>
      <c r="H247" s="228" t="s">
        <v>19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136</v>
      </c>
      <c r="AU247" s="235" t="s">
        <v>80</v>
      </c>
      <c r="AV247" s="13" t="s">
        <v>76</v>
      </c>
      <c r="AW247" s="13" t="s">
        <v>33</v>
      </c>
      <c r="AX247" s="13" t="s">
        <v>71</v>
      </c>
      <c r="AY247" s="235" t="s">
        <v>125</v>
      </c>
    </row>
    <row r="248" s="14" customFormat="1">
      <c r="A248" s="14"/>
      <c r="B248" s="236"/>
      <c r="C248" s="237"/>
      <c r="D248" s="227" t="s">
        <v>136</v>
      </c>
      <c r="E248" s="238" t="s">
        <v>19</v>
      </c>
      <c r="F248" s="239" t="s">
        <v>312</v>
      </c>
      <c r="G248" s="237"/>
      <c r="H248" s="240">
        <v>0.27000000000000002</v>
      </c>
      <c r="I248" s="241"/>
      <c r="J248" s="237"/>
      <c r="K248" s="237"/>
      <c r="L248" s="242"/>
      <c r="M248" s="243"/>
      <c r="N248" s="244"/>
      <c r="O248" s="244"/>
      <c r="P248" s="244"/>
      <c r="Q248" s="244"/>
      <c r="R248" s="244"/>
      <c r="S248" s="244"/>
      <c r="T248" s="24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6" t="s">
        <v>136</v>
      </c>
      <c r="AU248" s="246" t="s">
        <v>80</v>
      </c>
      <c r="AV248" s="14" t="s">
        <v>80</v>
      </c>
      <c r="AW248" s="14" t="s">
        <v>33</v>
      </c>
      <c r="AX248" s="14" t="s">
        <v>76</v>
      </c>
      <c r="AY248" s="246" t="s">
        <v>125</v>
      </c>
    </row>
    <row r="249" s="2" customFormat="1" ht="16.5" customHeight="1">
      <c r="A249" s="41"/>
      <c r="B249" s="42"/>
      <c r="C249" s="207" t="s">
        <v>313</v>
      </c>
      <c r="D249" s="207" t="s">
        <v>127</v>
      </c>
      <c r="E249" s="208" t="s">
        <v>314</v>
      </c>
      <c r="F249" s="209" t="s">
        <v>315</v>
      </c>
      <c r="G249" s="210" t="s">
        <v>143</v>
      </c>
      <c r="H249" s="211">
        <v>6</v>
      </c>
      <c r="I249" s="212"/>
      <c r="J249" s="213">
        <f>ROUND(I249*H249,2)</f>
        <v>0</v>
      </c>
      <c r="K249" s="209" t="s">
        <v>131</v>
      </c>
      <c r="L249" s="47"/>
      <c r="M249" s="214" t="s">
        <v>19</v>
      </c>
      <c r="N249" s="215" t="s">
        <v>42</v>
      </c>
      <c r="O249" s="87"/>
      <c r="P249" s="216">
        <f>O249*H249</f>
        <v>0</v>
      </c>
      <c r="Q249" s="216">
        <v>0.29220869999999999</v>
      </c>
      <c r="R249" s="216">
        <f>Q249*H249</f>
        <v>1.7532521999999999</v>
      </c>
      <c r="S249" s="216">
        <v>0</v>
      </c>
      <c r="T249" s="217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8" t="s">
        <v>132</v>
      </c>
      <c r="AT249" s="218" t="s">
        <v>127</v>
      </c>
      <c r="AU249" s="218" t="s">
        <v>80</v>
      </c>
      <c r="AY249" s="20" t="s">
        <v>125</v>
      </c>
      <c r="BE249" s="219">
        <f>IF(N249="základní",J249,0)</f>
        <v>0</v>
      </c>
      <c r="BF249" s="219">
        <f>IF(N249="snížená",J249,0)</f>
        <v>0</v>
      </c>
      <c r="BG249" s="219">
        <f>IF(N249="zákl. přenesená",J249,0)</f>
        <v>0</v>
      </c>
      <c r="BH249" s="219">
        <f>IF(N249="sníž. přenesená",J249,0)</f>
        <v>0</v>
      </c>
      <c r="BI249" s="219">
        <f>IF(N249="nulová",J249,0)</f>
        <v>0</v>
      </c>
      <c r="BJ249" s="20" t="s">
        <v>76</v>
      </c>
      <c r="BK249" s="219">
        <f>ROUND(I249*H249,2)</f>
        <v>0</v>
      </c>
      <c r="BL249" s="20" t="s">
        <v>132</v>
      </c>
      <c r="BM249" s="218" t="s">
        <v>316</v>
      </c>
    </row>
    <row r="250" s="2" customFormat="1">
      <c r="A250" s="41"/>
      <c r="B250" s="42"/>
      <c r="C250" s="43"/>
      <c r="D250" s="220" t="s">
        <v>134</v>
      </c>
      <c r="E250" s="43"/>
      <c r="F250" s="221" t="s">
        <v>317</v>
      </c>
      <c r="G250" s="43"/>
      <c r="H250" s="43"/>
      <c r="I250" s="222"/>
      <c r="J250" s="43"/>
      <c r="K250" s="43"/>
      <c r="L250" s="47"/>
      <c r="M250" s="223"/>
      <c r="N250" s="224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134</v>
      </c>
      <c r="AU250" s="20" t="s">
        <v>80</v>
      </c>
    </row>
    <row r="251" s="13" customFormat="1">
      <c r="A251" s="13"/>
      <c r="B251" s="225"/>
      <c r="C251" s="226"/>
      <c r="D251" s="227" t="s">
        <v>136</v>
      </c>
      <c r="E251" s="228" t="s">
        <v>19</v>
      </c>
      <c r="F251" s="229" t="s">
        <v>137</v>
      </c>
      <c r="G251" s="226"/>
      <c r="H251" s="228" t="s">
        <v>19</v>
      </c>
      <c r="I251" s="230"/>
      <c r="J251" s="226"/>
      <c r="K251" s="226"/>
      <c r="L251" s="231"/>
      <c r="M251" s="232"/>
      <c r="N251" s="233"/>
      <c r="O251" s="233"/>
      <c r="P251" s="233"/>
      <c r="Q251" s="233"/>
      <c r="R251" s="233"/>
      <c r="S251" s="233"/>
      <c r="T251" s="23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5" t="s">
        <v>136</v>
      </c>
      <c r="AU251" s="235" t="s">
        <v>80</v>
      </c>
      <c r="AV251" s="13" t="s">
        <v>76</v>
      </c>
      <c r="AW251" s="13" t="s">
        <v>33</v>
      </c>
      <c r="AX251" s="13" t="s">
        <v>71</v>
      </c>
      <c r="AY251" s="235" t="s">
        <v>125</v>
      </c>
    </row>
    <row r="252" s="13" customFormat="1">
      <c r="A252" s="13"/>
      <c r="B252" s="225"/>
      <c r="C252" s="226"/>
      <c r="D252" s="227" t="s">
        <v>136</v>
      </c>
      <c r="E252" s="228" t="s">
        <v>19</v>
      </c>
      <c r="F252" s="229" t="s">
        <v>318</v>
      </c>
      <c r="G252" s="226"/>
      <c r="H252" s="228" t="s">
        <v>19</v>
      </c>
      <c r="I252" s="230"/>
      <c r="J252" s="226"/>
      <c r="K252" s="226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136</v>
      </c>
      <c r="AU252" s="235" t="s">
        <v>80</v>
      </c>
      <c r="AV252" s="13" t="s">
        <v>76</v>
      </c>
      <c r="AW252" s="13" t="s">
        <v>33</v>
      </c>
      <c r="AX252" s="13" t="s">
        <v>71</v>
      </c>
      <c r="AY252" s="235" t="s">
        <v>125</v>
      </c>
    </row>
    <row r="253" s="14" customFormat="1">
      <c r="A253" s="14"/>
      <c r="B253" s="236"/>
      <c r="C253" s="237"/>
      <c r="D253" s="227" t="s">
        <v>136</v>
      </c>
      <c r="E253" s="238" t="s">
        <v>19</v>
      </c>
      <c r="F253" s="239" t="s">
        <v>319</v>
      </c>
      <c r="G253" s="237"/>
      <c r="H253" s="240">
        <v>6</v>
      </c>
      <c r="I253" s="241"/>
      <c r="J253" s="237"/>
      <c r="K253" s="237"/>
      <c r="L253" s="242"/>
      <c r="M253" s="243"/>
      <c r="N253" s="244"/>
      <c r="O253" s="244"/>
      <c r="P253" s="244"/>
      <c r="Q253" s="244"/>
      <c r="R253" s="244"/>
      <c r="S253" s="244"/>
      <c r="T253" s="24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6" t="s">
        <v>136</v>
      </c>
      <c r="AU253" s="246" t="s">
        <v>80</v>
      </c>
      <c r="AV253" s="14" t="s">
        <v>80</v>
      </c>
      <c r="AW253" s="14" t="s">
        <v>33</v>
      </c>
      <c r="AX253" s="14" t="s">
        <v>76</v>
      </c>
      <c r="AY253" s="246" t="s">
        <v>125</v>
      </c>
    </row>
    <row r="254" s="2" customFormat="1" ht="16.5" customHeight="1">
      <c r="A254" s="41"/>
      <c r="B254" s="42"/>
      <c r="C254" s="269" t="s">
        <v>320</v>
      </c>
      <c r="D254" s="269" t="s">
        <v>206</v>
      </c>
      <c r="E254" s="270" t="s">
        <v>321</v>
      </c>
      <c r="F254" s="271" t="s">
        <v>322</v>
      </c>
      <c r="G254" s="272" t="s">
        <v>143</v>
      </c>
      <c r="H254" s="273">
        <v>6</v>
      </c>
      <c r="I254" s="274"/>
      <c r="J254" s="275">
        <f>ROUND(I254*H254,2)</f>
        <v>0</v>
      </c>
      <c r="K254" s="271" t="s">
        <v>19</v>
      </c>
      <c r="L254" s="276"/>
      <c r="M254" s="277" t="s">
        <v>19</v>
      </c>
      <c r="N254" s="278" t="s">
        <v>42</v>
      </c>
      <c r="O254" s="87"/>
      <c r="P254" s="216">
        <f>O254*H254</f>
        <v>0</v>
      </c>
      <c r="Q254" s="216">
        <v>0.021000000000000001</v>
      </c>
      <c r="R254" s="216">
        <f>Q254*H254</f>
        <v>0.126</v>
      </c>
      <c r="S254" s="216">
        <v>0</v>
      </c>
      <c r="T254" s="217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8" t="s">
        <v>205</v>
      </c>
      <c r="AT254" s="218" t="s">
        <v>206</v>
      </c>
      <c r="AU254" s="218" t="s">
        <v>80</v>
      </c>
      <c r="AY254" s="20" t="s">
        <v>125</v>
      </c>
      <c r="BE254" s="219">
        <f>IF(N254="základní",J254,0)</f>
        <v>0</v>
      </c>
      <c r="BF254" s="219">
        <f>IF(N254="snížená",J254,0)</f>
        <v>0</v>
      </c>
      <c r="BG254" s="219">
        <f>IF(N254="zákl. přenesená",J254,0)</f>
        <v>0</v>
      </c>
      <c r="BH254" s="219">
        <f>IF(N254="sníž. přenesená",J254,0)</f>
        <v>0</v>
      </c>
      <c r="BI254" s="219">
        <f>IF(N254="nulová",J254,0)</f>
        <v>0</v>
      </c>
      <c r="BJ254" s="20" t="s">
        <v>76</v>
      </c>
      <c r="BK254" s="219">
        <f>ROUND(I254*H254,2)</f>
        <v>0</v>
      </c>
      <c r="BL254" s="20" t="s">
        <v>132</v>
      </c>
      <c r="BM254" s="218" t="s">
        <v>323</v>
      </c>
    </row>
    <row r="255" s="2" customFormat="1" ht="16.5" customHeight="1">
      <c r="A255" s="41"/>
      <c r="B255" s="42"/>
      <c r="C255" s="207" t="s">
        <v>324</v>
      </c>
      <c r="D255" s="207" t="s">
        <v>127</v>
      </c>
      <c r="E255" s="208" t="s">
        <v>325</v>
      </c>
      <c r="F255" s="209" t="s">
        <v>326</v>
      </c>
      <c r="G255" s="210" t="s">
        <v>289</v>
      </c>
      <c r="H255" s="211">
        <v>1</v>
      </c>
      <c r="I255" s="212"/>
      <c r="J255" s="213">
        <f>ROUND(I255*H255,2)</f>
        <v>0</v>
      </c>
      <c r="K255" s="209" t="s">
        <v>131</v>
      </c>
      <c r="L255" s="47"/>
      <c r="M255" s="214" t="s">
        <v>19</v>
      </c>
      <c r="N255" s="215" t="s">
        <v>42</v>
      </c>
      <c r="O255" s="87"/>
      <c r="P255" s="216">
        <f>O255*H255</f>
        <v>0</v>
      </c>
      <c r="Q255" s="216">
        <v>0.27204800000000001</v>
      </c>
      <c r="R255" s="216">
        <f>Q255*H255</f>
        <v>0.27204800000000001</v>
      </c>
      <c r="S255" s="216">
        <v>0</v>
      </c>
      <c r="T255" s="217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8" t="s">
        <v>132</v>
      </c>
      <c r="AT255" s="218" t="s">
        <v>127</v>
      </c>
      <c r="AU255" s="218" t="s">
        <v>80</v>
      </c>
      <c r="AY255" s="20" t="s">
        <v>125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20" t="s">
        <v>76</v>
      </c>
      <c r="BK255" s="219">
        <f>ROUND(I255*H255,2)</f>
        <v>0</v>
      </c>
      <c r="BL255" s="20" t="s">
        <v>132</v>
      </c>
      <c r="BM255" s="218" t="s">
        <v>327</v>
      </c>
    </row>
    <row r="256" s="2" customFormat="1">
      <c r="A256" s="41"/>
      <c r="B256" s="42"/>
      <c r="C256" s="43"/>
      <c r="D256" s="220" t="s">
        <v>134</v>
      </c>
      <c r="E256" s="43"/>
      <c r="F256" s="221" t="s">
        <v>328</v>
      </c>
      <c r="G256" s="43"/>
      <c r="H256" s="43"/>
      <c r="I256" s="222"/>
      <c r="J256" s="43"/>
      <c r="K256" s="43"/>
      <c r="L256" s="47"/>
      <c r="M256" s="223"/>
      <c r="N256" s="224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134</v>
      </c>
      <c r="AU256" s="20" t="s">
        <v>80</v>
      </c>
    </row>
    <row r="257" s="2" customFormat="1" ht="24.15" customHeight="1">
      <c r="A257" s="41"/>
      <c r="B257" s="42"/>
      <c r="C257" s="269" t="s">
        <v>329</v>
      </c>
      <c r="D257" s="269" t="s">
        <v>206</v>
      </c>
      <c r="E257" s="270" t="s">
        <v>330</v>
      </c>
      <c r="F257" s="271" t="s">
        <v>331</v>
      </c>
      <c r="G257" s="272" t="s">
        <v>289</v>
      </c>
      <c r="H257" s="273">
        <v>1</v>
      </c>
      <c r="I257" s="274"/>
      <c r="J257" s="275">
        <f>ROUND(I257*H257,2)</f>
        <v>0</v>
      </c>
      <c r="K257" s="271" t="s">
        <v>19</v>
      </c>
      <c r="L257" s="276"/>
      <c r="M257" s="277" t="s">
        <v>19</v>
      </c>
      <c r="N257" s="278" t="s">
        <v>42</v>
      </c>
      <c r="O257" s="87"/>
      <c r="P257" s="216">
        <f>O257*H257</f>
        <v>0</v>
      </c>
      <c r="Q257" s="216">
        <v>0.021999999999999999</v>
      </c>
      <c r="R257" s="216">
        <f>Q257*H257</f>
        <v>0.021999999999999999</v>
      </c>
      <c r="S257" s="216">
        <v>0</v>
      </c>
      <c r="T257" s="217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18" t="s">
        <v>205</v>
      </c>
      <c r="AT257" s="218" t="s">
        <v>206</v>
      </c>
      <c r="AU257" s="218" t="s">
        <v>80</v>
      </c>
      <c r="AY257" s="20" t="s">
        <v>125</v>
      </c>
      <c r="BE257" s="219">
        <f>IF(N257="základní",J257,0)</f>
        <v>0</v>
      </c>
      <c r="BF257" s="219">
        <f>IF(N257="snížená",J257,0)</f>
        <v>0</v>
      </c>
      <c r="BG257" s="219">
        <f>IF(N257="zákl. přenesená",J257,0)</f>
        <v>0</v>
      </c>
      <c r="BH257" s="219">
        <f>IF(N257="sníž. přenesená",J257,0)</f>
        <v>0</v>
      </c>
      <c r="BI257" s="219">
        <f>IF(N257="nulová",J257,0)</f>
        <v>0</v>
      </c>
      <c r="BJ257" s="20" t="s">
        <v>76</v>
      </c>
      <c r="BK257" s="219">
        <f>ROUND(I257*H257,2)</f>
        <v>0</v>
      </c>
      <c r="BL257" s="20" t="s">
        <v>132</v>
      </c>
      <c r="BM257" s="218" t="s">
        <v>332</v>
      </c>
    </row>
    <row r="258" s="2" customFormat="1" ht="16.5" customHeight="1">
      <c r="A258" s="41"/>
      <c r="B258" s="42"/>
      <c r="C258" s="207" t="s">
        <v>333</v>
      </c>
      <c r="D258" s="207" t="s">
        <v>127</v>
      </c>
      <c r="E258" s="208" t="s">
        <v>334</v>
      </c>
      <c r="F258" s="209" t="s">
        <v>335</v>
      </c>
      <c r="G258" s="210" t="s">
        <v>228</v>
      </c>
      <c r="H258" s="211">
        <v>1</v>
      </c>
      <c r="I258" s="212"/>
      <c r="J258" s="213">
        <f>ROUND(I258*H258,2)</f>
        <v>0</v>
      </c>
      <c r="K258" s="209" t="s">
        <v>131</v>
      </c>
      <c r="L258" s="47"/>
      <c r="M258" s="214" t="s">
        <v>19</v>
      </c>
      <c r="N258" s="215" t="s">
        <v>42</v>
      </c>
      <c r="O258" s="87"/>
      <c r="P258" s="216">
        <f>O258*H258</f>
        <v>0</v>
      </c>
      <c r="Q258" s="216">
        <v>0</v>
      </c>
      <c r="R258" s="216">
        <f>Q258*H258</f>
        <v>0</v>
      </c>
      <c r="S258" s="216">
        <v>2.2000000000000002</v>
      </c>
      <c r="T258" s="217">
        <f>S258*H258</f>
        <v>2.2000000000000002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8" t="s">
        <v>132</v>
      </c>
      <c r="AT258" s="218" t="s">
        <v>127</v>
      </c>
      <c r="AU258" s="218" t="s">
        <v>80</v>
      </c>
      <c r="AY258" s="20" t="s">
        <v>125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20" t="s">
        <v>76</v>
      </c>
      <c r="BK258" s="219">
        <f>ROUND(I258*H258,2)</f>
        <v>0</v>
      </c>
      <c r="BL258" s="20" t="s">
        <v>132</v>
      </c>
      <c r="BM258" s="218" t="s">
        <v>336</v>
      </c>
    </row>
    <row r="259" s="2" customFormat="1">
      <c r="A259" s="41"/>
      <c r="B259" s="42"/>
      <c r="C259" s="43"/>
      <c r="D259" s="220" t="s">
        <v>134</v>
      </c>
      <c r="E259" s="43"/>
      <c r="F259" s="221" t="s">
        <v>337</v>
      </c>
      <c r="G259" s="43"/>
      <c r="H259" s="43"/>
      <c r="I259" s="222"/>
      <c r="J259" s="43"/>
      <c r="K259" s="43"/>
      <c r="L259" s="47"/>
      <c r="M259" s="223"/>
      <c r="N259" s="224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134</v>
      </c>
      <c r="AU259" s="20" t="s">
        <v>80</v>
      </c>
    </row>
    <row r="260" s="13" customFormat="1">
      <c r="A260" s="13"/>
      <c r="B260" s="225"/>
      <c r="C260" s="226"/>
      <c r="D260" s="227" t="s">
        <v>136</v>
      </c>
      <c r="E260" s="228" t="s">
        <v>19</v>
      </c>
      <c r="F260" s="229" t="s">
        <v>137</v>
      </c>
      <c r="G260" s="226"/>
      <c r="H260" s="228" t="s">
        <v>19</v>
      </c>
      <c r="I260" s="230"/>
      <c r="J260" s="226"/>
      <c r="K260" s="226"/>
      <c r="L260" s="231"/>
      <c r="M260" s="232"/>
      <c r="N260" s="233"/>
      <c r="O260" s="233"/>
      <c r="P260" s="233"/>
      <c r="Q260" s="233"/>
      <c r="R260" s="233"/>
      <c r="S260" s="233"/>
      <c r="T260" s="23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5" t="s">
        <v>136</v>
      </c>
      <c r="AU260" s="235" t="s">
        <v>80</v>
      </c>
      <c r="AV260" s="13" t="s">
        <v>76</v>
      </c>
      <c r="AW260" s="13" t="s">
        <v>33</v>
      </c>
      <c r="AX260" s="13" t="s">
        <v>71</v>
      </c>
      <c r="AY260" s="235" t="s">
        <v>125</v>
      </c>
    </row>
    <row r="261" s="13" customFormat="1">
      <c r="A261" s="13"/>
      <c r="B261" s="225"/>
      <c r="C261" s="226"/>
      <c r="D261" s="227" t="s">
        <v>136</v>
      </c>
      <c r="E261" s="228" t="s">
        <v>19</v>
      </c>
      <c r="F261" s="229" t="s">
        <v>338</v>
      </c>
      <c r="G261" s="226"/>
      <c r="H261" s="228" t="s">
        <v>19</v>
      </c>
      <c r="I261" s="230"/>
      <c r="J261" s="226"/>
      <c r="K261" s="226"/>
      <c r="L261" s="231"/>
      <c r="M261" s="232"/>
      <c r="N261" s="233"/>
      <c r="O261" s="233"/>
      <c r="P261" s="233"/>
      <c r="Q261" s="233"/>
      <c r="R261" s="233"/>
      <c r="S261" s="233"/>
      <c r="T261" s="23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5" t="s">
        <v>136</v>
      </c>
      <c r="AU261" s="235" t="s">
        <v>80</v>
      </c>
      <c r="AV261" s="13" t="s">
        <v>76</v>
      </c>
      <c r="AW261" s="13" t="s">
        <v>33</v>
      </c>
      <c r="AX261" s="13" t="s">
        <v>71</v>
      </c>
      <c r="AY261" s="235" t="s">
        <v>125</v>
      </c>
    </row>
    <row r="262" s="14" customFormat="1">
      <c r="A262" s="14"/>
      <c r="B262" s="236"/>
      <c r="C262" s="237"/>
      <c r="D262" s="227" t="s">
        <v>136</v>
      </c>
      <c r="E262" s="238" t="s">
        <v>19</v>
      </c>
      <c r="F262" s="239" t="s">
        <v>339</v>
      </c>
      <c r="G262" s="237"/>
      <c r="H262" s="240">
        <v>1</v>
      </c>
      <c r="I262" s="241"/>
      <c r="J262" s="237"/>
      <c r="K262" s="237"/>
      <c r="L262" s="242"/>
      <c r="M262" s="243"/>
      <c r="N262" s="244"/>
      <c r="O262" s="244"/>
      <c r="P262" s="244"/>
      <c r="Q262" s="244"/>
      <c r="R262" s="244"/>
      <c r="S262" s="244"/>
      <c r="T262" s="24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6" t="s">
        <v>136</v>
      </c>
      <c r="AU262" s="246" t="s">
        <v>80</v>
      </c>
      <c r="AV262" s="14" t="s">
        <v>80</v>
      </c>
      <c r="AW262" s="14" t="s">
        <v>33</v>
      </c>
      <c r="AX262" s="14" t="s">
        <v>76</v>
      </c>
      <c r="AY262" s="246" t="s">
        <v>125</v>
      </c>
    </row>
    <row r="263" s="2" customFormat="1" ht="21.75" customHeight="1">
      <c r="A263" s="41"/>
      <c r="B263" s="42"/>
      <c r="C263" s="207" t="s">
        <v>340</v>
      </c>
      <c r="D263" s="207" t="s">
        <v>127</v>
      </c>
      <c r="E263" s="208" t="s">
        <v>341</v>
      </c>
      <c r="F263" s="209" t="s">
        <v>342</v>
      </c>
      <c r="G263" s="210" t="s">
        <v>228</v>
      </c>
      <c r="H263" s="211">
        <v>1</v>
      </c>
      <c r="I263" s="212"/>
      <c r="J263" s="213">
        <f>ROUND(I263*H263,2)</f>
        <v>0</v>
      </c>
      <c r="K263" s="209" t="s">
        <v>131</v>
      </c>
      <c r="L263" s="47"/>
      <c r="M263" s="214" t="s">
        <v>19</v>
      </c>
      <c r="N263" s="215" t="s">
        <v>42</v>
      </c>
      <c r="O263" s="87"/>
      <c r="P263" s="216">
        <f>O263*H263</f>
        <v>0</v>
      </c>
      <c r="Q263" s="216">
        <v>0</v>
      </c>
      <c r="R263" s="216">
        <f>Q263*H263</f>
        <v>0</v>
      </c>
      <c r="S263" s="216">
        <v>0.043999999999999997</v>
      </c>
      <c r="T263" s="217">
        <f>S263*H263</f>
        <v>0.043999999999999997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18" t="s">
        <v>132</v>
      </c>
      <c r="AT263" s="218" t="s">
        <v>127</v>
      </c>
      <c r="AU263" s="218" t="s">
        <v>80</v>
      </c>
      <c r="AY263" s="20" t="s">
        <v>125</v>
      </c>
      <c r="BE263" s="219">
        <f>IF(N263="základní",J263,0)</f>
        <v>0</v>
      </c>
      <c r="BF263" s="219">
        <f>IF(N263="snížená",J263,0)</f>
        <v>0</v>
      </c>
      <c r="BG263" s="219">
        <f>IF(N263="zákl. přenesená",J263,0)</f>
        <v>0</v>
      </c>
      <c r="BH263" s="219">
        <f>IF(N263="sníž. přenesená",J263,0)</f>
        <v>0</v>
      </c>
      <c r="BI263" s="219">
        <f>IF(N263="nulová",J263,0)</f>
        <v>0</v>
      </c>
      <c r="BJ263" s="20" t="s">
        <v>76</v>
      </c>
      <c r="BK263" s="219">
        <f>ROUND(I263*H263,2)</f>
        <v>0</v>
      </c>
      <c r="BL263" s="20" t="s">
        <v>132</v>
      </c>
      <c r="BM263" s="218" t="s">
        <v>343</v>
      </c>
    </row>
    <row r="264" s="2" customFormat="1">
      <c r="A264" s="41"/>
      <c r="B264" s="42"/>
      <c r="C264" s="43"/>
      <c r="D264" s="220" t="s">
        <v>134</v>
      </c>
      <c r="E264" s="43"/>
      <c r="F264" s="221" t="s">
        <v>344</v>
      </c>
      <c r="G264" s="43"/>
      <c r="H264" s="43"/>
      <c r="I264" s="222"/>
      <c r="J264" s="43"/>
      <c r="K264" s="43"/>
      <c r="L264" s="47"/>
      <c r="M264" s="223"/>
      <c r="N264" s="224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134</v>
      </c>
      <c r="AU264" s="20" t="s">
        <v>80</v>
      </c>
    </row>
    <row r="265" s="2" customFormat="1" ht="24.15" customHeight="1">
      <c r="A265" s="41"/>
      <c r="B265" s="42"/>
      <c r="C265" s="207" t="s">
        <v>345</v>
      </c>
      <c r="D265" s="207" t="s">
        <v>127</v>
      </c>
      <c r="E265" s="208" t="s">
        <v>346</v>
      </c>
      <c r="F265" s="209" t="s">
        <v>347</v>
      </c>
      <c r="G265" s="210" t="s">
        <v>130</v>
      </c>
      <c r="H265" s="211">
        <v>32</v>
      </c>
      <c r="I265" s="212"/>
      <c r="J265" s="213">
        <f>ROUND(I265*H265,2)</f>
        <v>0</v>
      </c>
      <c r="K265" s="209" t="s">
        <v>131</v>
      </c>
      <c r="L265" s="47"/>
      <c r="M265" s="214" t="s">
        <v>19</v>
      </c>
      <c r="N265" s="215" t="s">
        <v>42</v>
      </c>
      <c r="O265" s="87"/>
      <c r="P265" s="216">
        <f>O265*H265</f>
        <v>0</v>
      </c>
      <c r="Q265" s="216">
        <v>0</v>
      </c>
      <c r="R265" s="216">
        <f>Q265*H265</f>
        <v>0</v>
      </c>
      <c r="S265" s="216">
        <v>0.014</v>
      </c>
      <c r="T265" s="217">
        <f>S265*H265</f>
        <v>0.44800000000000001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18" t="s">
        <v>132</v>
      </c>
      <c r="AT265" s="218" t="s">
        <v>127</v>
      </c>
      <c r="AU265" s="218" t="s">
        <v>80</v>
      </c>
      <c r="AY265" s="20" t="s">
        <v>125</v>
      </c>
      <c r="BE265" s="219">
        <f>IF(N265="základní",J265,0)</f>
        <v>0</v>
      </c>
      <c r="BF265" s="219">
        <f>IF(N265="snížená",J265,0)</f>
        <v>0</v>
      </c>
      <c r="BG265" s="219">
        <f>IF(N265="zákl. přenesená",J265,0)</f>
        <v>0</v>
      </c>
      <c r="BH265" s="219">
        <f>IF(N265="sníž. přenesená",J265,0)</f>
        <v>0</v>
      </c>
      <c r="BI265" s="219">
        <f>IF(N265="nulová",J265,0)</f>
        <v>0</v>
      </c>
      <c r="BJ265" s="20" t="s">
        <v>76</v>
      </c>
      <c r="BK265" s="219">
        <f>ROUND(I265*H265,2)</f>
        <v>0</v>
      </c>
      <c r="BL265" s="20" t="s">
        <v>132</v>
      </c>
      <c r="BM265" s="218" t="s">
        <v>348</v>
      </c>
    </row>
    <row r="266" s="2" customFormat="1">
      <c r="A266" s="41"/>
      <c r="B266" s="42"/>
      <c r="C266" s="43"/>
      <c r="D266" s="220" t="s">
        <v>134</v>
      </c>
      <c r="E266" s="43"/>
      <c r="F266" s="221" t="s">
        <v>349</v>
      </c>
      <c r="G266" s="43"/>
      <c r="H266" s="43"/>
      <c r="I266" s="222"/>
      <c r="J266" s="43"/>
      <c r="K266" s="43"/>
      <c r="L266" s="47"/>
      <c r="M266" s="223"/>
      <c r="N266" s="224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134</v>
      </c>
      <c r="AU266" s="20" t="s">
        <v>80</v>
      </c>
    </row>
    <row r="267" s="13" customFormat="1">
      <c r="A267" s="13"/>
      <c r="B267" s="225"/>
      <c r="C267" s="226"/>
      <c r="D267" s="227" t="s">
        <v>136</v>
      </c>
      <c r="E267" s="228" t="s">
        <v>19</v>
      </c>
      <c r="F267" s="229" t="s">
        <v>137</v>
      </c>
      <c r="G267" s="226"/>
      <c r="H267" s="228" t="s">
        <v>19</v>
      </c>
      <c r="I267" s="230"/>
      <c r="J267" s="226"/>
      <c r="K267" s="226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136</v>
      </c>
      <c r="AU267" s="235" t="s">
        <v>80</v>
      </c>
      <c r="AV267" s="13" t="s">
        <v>76</v>
      </c>
      <c r="AW267" s="13" t="s">
        <v>33</v>
      </c>
      <c r="AX267" s="13" t="s">
        <v>71</v>
      </c>
      <c r="AY267" s="235" t="s">
        <v>125</v>
      </c>
    </row>
    <row r="268" s="13" customFormat="1">
      <c r="A268" s="13"/>
      <c r="B268" s="225"/>
      <c r="C268" s="226"/>
      <c r="D268" s="227" t="s">
        <v>136</v>
      </c>
      <c r="E268" s="228" t="s">
        <v>19</v>
      </c>
      <c r="F268" s="229" t="s">
        <v>202</v>
      </c>
      <c r="G268" s="226"/>
      <c r="H268" s="228" t="s">
        <v>19</v>
      </c>
      <c r="I268" s="230"/>
      <c r="J268" s="226"/>
      <c r="K268" s="226"/>
      <c r="L268" s="231"/>
      <c r="M268" s="232"/>
      <c r="N268" s="233"/>
      <c r="O268" s="233"/>
      <c r="P268" s="233"/>
      <c r="Q268" s="233"/>
      <c r="R268" s="233"/>
      <c r="S268" s="233"/>
      <c r="T268" s="23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5" t="s">
        <v>136</v>
      </c>
      <c r="AU268" s="235" t="s">
        <v>80</v>
      </c>
      <c r="AV268" s="13" t="s">
        <v>76</v>
      </c>
      <c r="AW268" s="13" t="s">
        <v>33</v>
      </c>
      <c r="AX268" s="13" t="s">
        <v>71</v>
      </c>
      <c r="AY268" s="235" t="s">
        <v>125</v>
      </c>
    </row>
    <row r="269" s="14" customFormat="1">
      <c r="A269" s="14"/>
      <c r="B269" s="236"/>
      <c r="C269" s="237"/>
      <c r="D269" s="227" t="s">
        <v>136</v>
      </c>
      <c r="E269" s="238" t="s">
        <v>19</v>
      </c>
      <c r="F269" s="239" t="s">
        <v>191</v>
      </c>
      <c r="G269" s="237"/>
      <c r="H269" s="240">
        <v>32</v>
      </c>
      <c r="I269" s="241"/>
      <c r="J269" s="237"/>
      <c r="K269" s="237"/>
      <c r="L269" s="242"/>
      <c r="M269" s="243"/>
      <c r="N269" s="244"/>
      <c r="O269" s="244"/>
      <c r="P269" s="244"/>
      <c r="Q269" s="244"/>
      <c r="R269" s="244"/>
      <c r="S269" s="244"/>
      <c r="T269" s="24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6" t="s">
        <v>136</v>
      </c>
      <c r="AU269" s="246" t="s">
        <v>80</v>
      </c>
      <c r="AV269" s="14" t="s">
        <v>80</v>
      </c>
      <c r="AW269" s="14" t="s">
        <v>33</v>
      </c>
      <c r="AX269" s="14" t="s">
        <v>71</v>
      </c>
      <c r="AY269" s="246" t="s">
        <v>125</v>
      </c>
    </row>
    <row r="270" s="15" customFormat="1">
      <c r="A270" s="15"/>
      <c r="B270" s="247"/>
      <c r="C270" s="248"/>
      <c r="D270" s="227" t="s">
        <v>136</v>
      </c>
      <c r="E270" s="249" t="s">
        <v>19</v>
      </c>
      <c r="F270" s="250" t="s">
        <v>165</v>
      </c>
      <c r="G270" s="248"/>
      <c r="H270" s="251">
        <v>32</v>
      </c>
      <c r="I270" s="252"/>
      <c r="J270" s="248"/>
      <c r="K270" s="248"/>
      <c r="L270" s="253"/>
      <c r="M270" s="254"/>
      <c r="N270" s="255"/>
      <c r="O270" s="255"/>
      <c r="P270" s="255"/>
      <c r="Q270" s="255"/>
      <c r="R270" s="255"/>
      <c r="S270" s="255"/>
      <c r="T270" s="256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7" t="s">
        <v>136</v>
      </c>
      <c r="AU270" s="257" t="s">
        <v>80</v>
      </c>
      <c r="AV270" s="15" t="s">
        <v>132</v>
      </c>
      <c r="AW270" s="15" t="s">
        <v>33</v>
      </c>
      <c r="AX270" s="15" t="s">
        <v>76</v>
      </c>
      <c r="AY270" s="257" t="s">
        <v>125</v>
      </c>
    </row>
    <row r="271" s="2" customFormat="1" ht="21.75" customHeight="1">
      <c r="A271" s="41"/>
      <c r="B271" s="42"/>
      <c r="C271" s="207" t="s">
        <v>350</v>
      </c>
      <c r="D271" s="207" t="s">
        <v>127</v>
      </c>
      <c r="E271" s="208" t="s">
        <v>351</v>
      </c>
      <c r="F271" s="209" t="s">
        <v>352</v>
      </c>
      <c r="G271" s="210" t="s">
        <v>143</v>
      </c>
      <c r="H271" s="211">
        <v>1</v>
      </c>
      <c r="I271" s="212"/>
      <c r="J271" s="213">
        <f>ROUND(I271*H271,2)</f>
        <v>0</v>
      </c>
      <c r="K271" s="209" t="s">
        <v>131</v>
      </c>
      <c r="L271" s="47"/>
      <c r="M271" s="214" t="s">
        <v>19</v>
      </c>
      <c r="N271" s="215" t="s">
        <v>42</v>
      </c>
      <c r="O271" s="87"/>
      <c r="P271" s="216">
        <f>O271*H271</f>
        <v>0</v>
      </c>
      <c r="Q271" s="216">
        <v>0</v>
      </c>
      <c r="R271" s="216">
        <f>Q271*H271</f>
        <v>0</v>
      </c>
      <c r="S271" s="216">
        <v>0.0080000000000000002</v>
      </c>
      <c r="T271" s="217">
        <f>S271*H271</f>
        <v>0.0080000000000000002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18" t="s">
        <v>132</v>
      </c>
      <c r="AT271" s="218" t="s">
        <v>127</v>
      </c>
      <c r="AU271" s="218" t="s">
        <v>80</v>
      </c>
      <c r="AY271" s="20" t="s">
        <v>125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20" t="s">
        <v>76</v>
      </c>
      <c r="BK271" s="219">
        <f>ROUND(I271*H271,2)</f>
        <v>0</v>
      </c>
      <c r="BL271" s="20" t="s">
        <v>132</v>
      </c>
      <c r="BM271" s="218" t="s">
        <v>353</v>
      </c>
    </row>
    <row r="272" s="2" customFormat="1">
      <c r="A272" s="41"/>
      <c r="B272" s="42"/>
      <c r="C272" s="43"/>
      <c r="D272" s="220" t="s">
        <v>134</v>
      </c>
      <c r="E272" s="43"/>
      <c r="F272" s="221" t="s">
        <v>354</v>
      </c>
      <c r="G272" s="43"/>
      <c r="H272" s="43"/>
      <c r="I272" s="222"/>
      <c r="J272" s="43"/>
      <c r="K272" s="43"/>
      <c r="L272" s="47"/>
      <c r="M272" s="223"/>
      <c r="N272" s="224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134</v>
      </c>
      <c r="AU272" s="20" t="s">
        <v>80</v>
      </c>
    </row>
    <row r="273" s="2" customFormat="1" ht="21.75" customHeight="1">
      <c r="A273" s="41"/>
      <c r="B273" s="42"/>
      <c r="C273" s="207" t="s">
        <v>355</v>
      </c>
      <c r="D273" s="207" t="s">
        <v>127</v>
      </c>
      <c r="E273" s="208" t="s">
        <v>356</v>
      </c>
      <c r="F273" s="209" t="s">
        <v>357</v>
      </c>
      <c r="G273" s="210" t="s">
        <v>143</v>
      </c>
      <c r="H273" s="211">
        <v>8.4000000000000004</v>
      </c>
      <c r="I273" s="212"/>
      <c r="J273" s="213">
        <f>ROUND(I273*H273,2)</f>
        <v>0</v>
      </c>
      <c r="K273" s="209" t="s">
        <v>131</v>
      </c>
      <c r="L273" s="47"/>
      <c r="M273" s="214" t="s">
        <v>19</v>
      </c>
      <c r="N273" s="215" t="s">
        <v>42</v>
      </c>
      <c r="O273" s="87"/>
      <c r="P273" s="216">
        <f>O273*H273</f>
        <v>0</v>
      </c>
      <c r="Q273" s="216">
        <v>0</v>
      </c>
      <c r="R273" s="216">
        <f>Q273*H273</f>
        <v>0</v>
      </c>
      <c r="S273" s="216">
        <v>0.021999999999999999</v>
      </c>
      <c r="T273" s="217">
        <f>S273*H273</f>
        <v>0.18479999999999999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18" t="s">
        <v>132</v>
      </c>
      <c r="AT273" s="218" t="s">
        <v>127</v>
      </c>
      <c r="AU273" s="218" t="s">
        <v>80</v>
      </c>
      <c r="AY273" s="20" t="s">
        <v>125</v>
      </c>
      <c r="BE273" s="219">
        <f>IF(N273="základní",J273,0)</f>
        <v>0</v>
      </c>
      <c r="BF273" s="219">
        <f>IF(N273="snížená",J273,0)</f>
        <v>0</v>
      </c>
      <c r="BG273" s="219">
        <f>IF(N273="zákl. přenesená",J273,0)</f>
        <v>0</v>
      </c>
      <c r="BH273" s="219">
        <f>IF(N273="sníž. přenesená",J273,0)</f>
        <v>0</v>
      </c>
      <c r="BI273" s="219">
        <f>IF(N273="nulová",J273,0)</f>
        <v>0</v>
      </c>
      <c r="BJ273" s="20" t="s">
        <v>76</v>
      </c>
      <c r="BK273" s="219">
        <f>ROUND(I273*H273,2)</f>
        <v>0</v>
      </c>
      <c r="BL273" s="20" t="s">
        <v>132</v>
      </c>
      <c r="BM273" s="218" t="s">
        <v>358</v>
      </c>
    </row>
    <row r="274" s="2" customFormat="1">
      <c r="A274" s="41"/>
      <c r="B274" s="42"/>
      <c r="C274" s="43"/>
      <c r="D274" s="220" t="s">
        <v>134</v>
      </c>
      <c r="E274" s="43"/>
      <c r="F274" s="221" t="s">
        <v>359</v>
      </c>
      <c r="G274" s="43"/>
      <c r="H274" s="43"/>
      <c r="I274" s="222"/>
      <c r="J274" s="43"/>
      <c r="K274" s="43"/>
      <c r="L274" s="47"/>
      <c r="M274" s="223"/>
      <c r="N274" s="224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134</v>
      </c>
      <c r="AU274" s="20" t="s">
        <v>80</v>
      </c>
    </row>
    <row r="275" s="13" customFormat="1">
      <c r="A275" s="13"/>
      <c r="B275" s="225"/>
      <c r="C275" s="226"/>
      <c r="D275" s="227" t="s">
        <v>136</v>
      </c>
      <c r="E275" s="228" t="s">
        <v>19</v>
      </c>
      <c r="F275" s="229" t="s">
        <v>137</v>
      </c>
      <c r="G275" s="226"/>
      <c r="H275" s="228" t="s">
        <v>19</v>
      </c>
      <c r="I275" s="230"/>
      <c r="J275" s="226"/>
      <c r="K275" s="226"/>
      <c r="L275" s="231"/>
      <c r="M275" s="232"/>
      <c r="N275" s="233"/>
      <c r="O275" s="233"/>
      <c r="P275" s="233"/>
      <c r="Q275" s="233"/>
      <c r="R275" s="233"/>
      <c r="S275" s="233"/>
      <c r="T275" s="23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5" t="s">
        <v>136</v>
      </c>
      <c r="AU275" s="235" t="s">
        <v>80</v>
      </c>
      <c r="AV275" s="13" t="s">
        <v>76</v>
      </c>
      <c r="AW275" s="13" t="s">
        <v>33</v>
      </c>
      <c r="AX275" s="13" t="s">
        <v>71</v>
      </c>
      <c r="AY275" s="235" t="s">
        <v>125</v>
      </c>
    </row>
    <row r="276" s="13" customFormat="1">
      <c r="A276" s="13"/>
      <c r="B276" s="225"/>
      <c r="C276" s="226"/>
      <c r="D276" s="227" t="s">
        <v>136</v>
      </c>
      <c r="E276" s="228" t="s">
        <v>19</v>
      </c>
      <c r="F276" s="229" t="s">
        <v>241</v>
      </c>
      <c r="G276" s="226"/>
      <c r="H276" s="228" t="s">
        <v>19</v>
      </c>
      <c r="I276" s="230"/>
      <c r="J276" s="226"/>
      <c r="K276" s="226"/>
      <c r="L276" s="231"/>
      <c r="M276" s="232"/>
      <c r="N276" s="233"/>
      <c r="O276" s="233"/>
      <c r="P276" s="233"/>
      <c r="Q276" s="233"/>
      <c r="R276" s="233"/>
      <c r="S276" s="233"/>
      <c r="T276" s="23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5" t="s">
        <v>136</v>
      </c>
      <c r="AU276" s="235" t="s">
        <v>80</v>
      </c>
      <c r="AV276" s="13" t="s">
        <v>76</v>
      </c>
      <c r="AW276" s="13" t="s">
        <v>33</v>
      </c>
      <c r="AX276" s="13" t="s">
        <v>71</v>
      </c>
      <c r="AY276" s="235" t="s">
        <v>125</v>
      </c>
    </row>
    <row r="277" s="14" customFormat="1">
      <c r="A277" s="14"/>
      <c r="B277" s="236"/>
      <c r="C277" s="237"/>
      <c r="D277" s="227" t="s">
        <v>136</v>
      </c>
      <c r="E277" s="238" t="s">
        <v>19</v>
      </c>
      <c r="F277" s="239" t="s">
        <v>360</v>
      </c>
      <c r="G277" s="237"/>
      <c r="H277" s="240">
        <v>6.7000000000000002</v>
      </c>
      <c r="I277" s="241"/>
      <c r="J277" s="237"/>
      <c r="K277" s="237"/>
      <c r="L277" s="242"/>
      <c r="M277" s="243"/>
      <c r="N277" s="244"/>
      <c r="O277" s="244"/>
      <c r="P277" s="244"/>
      <c r="Q277" s="244"/>
      <c r="R277" s="244"/>
      <c r="S277" s="244"/>
      <c r="T277" s="24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6" t="s">
        <v>136</v>
      </c>
      <c r="AU277" s="246" t="s">
        <v>80</v>
      </c>
      <c r="AV277" s="14" t="s">
        <v>80</v>
      </c>
      <c r="AW277" s="14" t="s">
        <v>33</v>
      </c>
      <c r="AX277" s="14" t="s">
        <v>71</v>
      </c>
      <c r="AY277" s="246" t="s">
        <v>125</v>
      </c>
    </row>
    <row r="278" s="14" customFormat="1">
      <c r="A278" s="14"/>
      <c r="B278" s="236"/>
      <c r="C278" s="237"/>
      <c r="D278" s="227" t="s">
        <v>136</v>
      </c>
      <c r="E278" s="238" t="s">
        <v>19</v>
      </c>
      <c r="F278" s="239" t="s">
        <v>361</v>
      </c>
      <c r="G278" s="237"/>
      <c r="H278" s="240">
        <v>1.7</v>
      </c>
      <c r="I278" s="241"/>
      <c r="J278" s="237"/>
      <c r="K278" s="237"/>
      <c r="L278" s="242"/>
      <c r="M278" s="243"/>
      <c r="N278" s="244"/>
      <c r="O278" s="244"/>
      <c r="P278" s="244"/>
      <c r="Q278" s="244"/>
      <c r="R278" s="244"/>
      <c r="S278" s="244"/>
      <c r="T278" s="24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6" t="s">
        <v>136</v>
      </c>
      <c r="AU278" s="246" t="s">
        <v>80</v>
      </c>
      <c r="AV278" s="14" t="s">
        <v>80</v>
      </c>
      <c r="AW278" s="14" t="s">
        <v>33</v>
      </c>
      <c r="AX278" s="14" t="s">
        <v>71</v>
      </c>
      <c r="AY278" s="246" t="s">
        <v>125</v>
      </c>
    </row>
    <row r="279" s="15" customFormat="1">
      <c r="A279" s="15"/>
      <c r="B279" s="247"/>
      <c r="C279" s="248"/>
      <c r="D279" s="227" t="s">
        <v>136</v>
      </c>
      <c r="E279" s="249" t="s">
        <v>19</v>
      </c>
      <c r="F279" s="250" t="s">
        <v>165</v>
      </c>
      <c r="G279" s="248"/>
      <c r="H279" s="251">
        <v>8.4000000000000004</v>
      </c>
      <c r="I279" s="252"/>
      <c r="J279" s="248"/>
      <c r="K279" s="248"/>
      <c r="L279" s="253"/>
      <c r="M279" s="254"/>
      <c r="N279" s="255"/>
      <c r="O279" s="255"/>
      <c r="P279" s="255"/>
      <c r="Q279" s="255"/>
      <c r="R279" s="255"/>
      <c r="S279" s="255"/>
      <c r="T279" s="256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7" t="s">
        <v>136</v>
      </c>
      <c r="AU279" s="257" t="s">
        <v>80</v>
      </c>
      <c r="AV279" s="15" t="s">
        <v>132</v>
      </c>
      <c r="AW279" s="15" t="s">
        <v>33</v>
      </c>
      <c r="AX279" s="15" t="s">
        <v>76</v>
      </c>
      <c r="AY279" s="257" t="s">
        <v>125</v>
      </c>
    </row>
    <row r="280" s="2" customFormat="1" ht="24.15" customHeight="1">
      <c r="A280" s="41"/>
      <c r="B280" s="42"/>
      <c r="C280" s="207" t="s">
        <v>362</v>
      </c>
      <c r="D280" s="207" t="s">
        <v>127</v>
      </c>
      <c r="E280" s="208" t="s">
        <v>363</v>
      </c>
      <c r="F280" s="209" t="s">
        <v>364</v>
      </c>
      <c r="G280" s="210" t="s">
        <v>143</v>
      </c>
      <c r="H280" s="211">
        <v>1.5</v>
      </c>
      <c r="I280" s="212"/>
      <c r="J280" s="213">
        <f>ROUND(I280*H280,2)</f>
        <v>0</v>
      </c>
      <c r="K280" s="209" t="s">
        <v>131</v>
      </c>
      <c r="L280" s="47"/>
      <c r="M280" s="214" t="s">
        <v>19</v>
      </c>
      <c r="N280" s="215" t="s">
        <v>42</v>
      </c>
      <c r="O280" s="87"/>
      <c r="P280" s="216">
        <f>O280*H280</f>
        <v>0</v>
      </c>
      <c r="Q280" s="216">
        <v>0</v>
      </c>
      <c r="R280" s="216">
        <f>Q280*H280</f>
        <v>0</v>
      </c>
      <c r="S280" s="216">
        <v>0.021999999999999999</v>
      </c>
      <c r="T280" s="217">
        <f>S280*H280</f>
        <v>0.033000000000000002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18" t="s">
        <v>132</v>
      </c>
      <c r="AT280" s="218" t="s">
        <v>127</v>
      </c>
      <c r="AU280" s="218" t="s">
        <v>80</v>
      </c>
      <c r="AY280" s="20" t="s">
        <v>125</v>
      </c>
      <c r="BE280" s="219">
        <f>IF(N280="základní",J280,0)</f>
        <v>0</v>
      </c>
      <c r="BF280" s="219">
        <f>IF(N280="snížená",J280,0)</f>
        <v>0</v>
      </c>
      <c r="BG280" s="219">
        <f>IF(N280="zákl. přenesená",J280,0)</f>
        <v>0</v>
      </c>
      <c r="BH280" s="219">
        <f>IF(N280="sníž. přenesená",J280,0)</f>
        <v>0</v>
      </c>
      <c r="BI280" s="219">
        <f>IF(N280="nulová",J280,0)</f>
        <v>0</v>
      </c>
      <c r="BJ280" s="20" t="s">
        <v>76</v>
      </c>
      <c r="BK280" s="219">
        <f>ROUND(I280*H280,2)</f>
        <v>0</v>
      </c>
      <c r="BL280" s="20" t="s">
        <v>132</v>
      </c>
      <c r="BM280" s="218" t="s">
        <v>365</v>
      </c>
    </row>
    <row r="281" s="2" customFormat="1">
      <c r="A281" s="41"/>
      <c r="B281" s="42"/>
      <c r="C281" s="43"/>
      <c r="D281" s="220" t="s">
        <v>134</v>
      </c>
      <c r="E281" s="43"/>
      <c r="F281" s="221" t="s">
        <v>366</v>
      </c>
      <c r="G281" s="43"/>
      <c r="H281" s="43"/>
      <c r="I281" s="222"/>
      <c r="J281" s="43"/>
      <c r="K281" s="43"/>
      <c r="L281" s="47"/>
      <c r="M281" s="223"/>
      <c r="N281" s="224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134</v>
      </c>
      <c r="AU281" s="20" t="s">
        <v>80</v>
      </c>
    </row>
    <row r="282" s="13" customFormat="1">
      <c r="A282" s="13"/>
      <c r="B282" s="225"/>
      <c r="C282" s="226"/>
      <c r="D282" s="227" t="s">
        <v>136</v>
      </c>
      <c r="E282" s="228" t="s">
        <v>19</v>
      </c>
      <c r="F282" s="229" t="s">
        <v>137</v>
      </c>
      <c r="G282" s="226"/>
      <c r="H282" s="228" t="s">
        <v>19</v>
      </c>
      <c r="I282" s="230"/>
      <c r="J282" s="226"/>
      <c r="K282" s="226"/>
      <c r="L282" s="231"/>
      <c r="M282" s="232"/>
      <c r="N282" s="233"/>
      <c r="O282" s="233"/>
      <c r="P282" s="233"/>
      <c r="Q282" s="233"/>
      <c r="R282" s="233"/>
      <c r="S282" s="233"/>
      <c r="T282" s="23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5" t="s">
        <v>136</v>
      </c>
      <c r="AU282" s="235" t="s">
        <v>80</v>
      </c>
      <c r="AV282" s="13" t="s">
        <v>76</v>
      </c>
      <c r="AW282" s="13" t="s">
        <v>33</v>
      </c>
      <c r="AX282" s="13" t="s">
        <v>71</v>
      </c>
      <c r="AY282" s="235" t="s">
        <v>125</v>
      </c>
    </row>
    <row r="283" s="13" customFormat="1">
      <c r="A283" s="13"/>
      <c r="B283" s="225"/>
      <c r="C283" s="226"/>
      <c r="D283" s="227" t="s">
        <v>136</v>
      </c>
      <c r="E283" s="228" t="s">
        <v>19</v>
      </c>
      <c r="F283" s="229" t="s">
        <v>239</v>
      </c>
      <c r="G283" s="226"/>
      <c r="H283" s="228" t="s">
        <v>19</v>
      </c>
      <c r="I283" s="230"/>
      <c r="J283" s="226"/>
      <c r="K283" s="226"/>
      <c r="L283" s="231"/>
      <c r="M283" s="232"/>
      <c r="N283" s="233"/>
      <c r="O283" s="233"/>
      <c r="P283" s="233"/>
      <c r="Q283" s="233"/>
      <c r="R283" s="233"/>
      <c r="S283" s="233"/>
      <c r="T283" s="23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5" t="s">
        <v>136</v>
      </c>
      <c r="AU283" s="235" t="s">
        <v>80</v>
      </c>
      <c r="AV283" s="13" t="s">
        <v>76</v>
      </c>
      <c r="AW283" s="13" t="s">
        <v>33</v>
      </c>
      <c r="AX283" s="13" t="s">
        <v>71</v>
      </c>
      <c r="AY283" s="235" t="s">
        <v>125</v>
      </c>
    </row>
    <row r="284" s="14" customFormat="1">
      <c r="A284" s="14"/>
      <c r="B284" s="236"/>
      <c r="C284" s="237"/>
      <c r="D284" s="227" t="s">
        <v>136</v>
      </c>
      <c r="E284" s="238" t="s">
        <v>19</v>
      </c>
      <c r="F284" s="239" t="s">
        <v>367</v>
      </c>
      <c r="G284" s="237"/>
      <c r="H284" s="240">
        <v>1.5</v>
      </c>
      <c r="I284" s="241"/>
      <c r="J284" s="237"/>
      <c r="K284" s="237"/>
      <c r="L284" s="242"/>
      <c r="M284" s="243"/>
      <c r="N284" s="244"/>
      <c r="O284" s="244"/>
      <c r="P284" s="244"/>
      <c r="Q284" s="244"/>
      <c r="R284" s="244"/>
      <c r="S284" s="244"/>
      <c r="T284" s="24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6" t="s">
        <v>136</v>
      </c>
      <c r="AU284" s="246" t="s">
        <v>80</v>
      </c>
      <c r="AV284" s="14" t="s">
        <v>80</v>
      </c>
      <c r="AW284" s="14" t="s">
        <v>33</v>
      </c>
      <c r="AX284" s="14" t="s">
        <v>71</v>
      </c>
      <c r="AY284" s="246" t="s">
        <v>125</v>
      </c>
    </row>
    <row r="285" s="15" customFormat="1">
      <c r="A285" s="15"/>
      <c r="B285" s="247"/>
      <c r="C285" s="248"/>
      <c r="D285" s="227" t="s">
        <v>136</v>
      </c>
      <c r="E285" s="249" t="s">
        <v>19</v>
      </c>
      <c r="F285" s="250" t="s">
        <v>165</v>
      </c>
      <c r="G285" s="248"/>
      <c r="H285" s="251">
        <v>1.5</v>
      </c>
      <c r="I285" s="252"/>
      <c r="J285" s="248"/>
      <c r="K285" s="248"/>
      <c r="L285" s="253"/>
      <c r="M285" s="254"/>
      <c r="N285" s="255"/>
      <c r="O285" s="255"/>
      <c r="P285" s="255"/>
      <c r="Q285" s="255"/>
      <c r="R285" s="255"/>
      <c r="S285" s="255"/>
      <c r="T285" s="256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7" t="s">
        <v>136</v>
      </c>
      <c r="AU285" s="257" t="s">
        <v>80</v>
      </c>
      <c r="AV285" s="15" t="s">
        <v>132</v>
      </c>
      <c r="AW285" s="15" t="s">
        <v>33</v>
      </c>
      <c r="AX285" s="15" t="s">
        <v>76</v>
      </c>
      <c r="AY285" s="257" t="s">
        <v>125</v>
      </c>
    </row>
    <row r="286" s="2" customFormat="1" ht="16.5" customHeight="1">
      <c r="A286" s="41"/>
      <c r="B286" s="42"/>
      <c r="C286" s="207" t="s">
        <v>368</v>
      </c>
      <c r="D286" s="207" t="s">
        <v>127</v>
      </c>
      <c r="E286" s="208" t="s">
        <v>369</v>
      </c>
      <c r="F286" s="209" t="s">
        <v>370</v>
      </c>
      <c r="G286" s="210" t="s">
        <v>143</v>
      </c>
      <c r="H286" s="211">
        <v>19.800000000000001</v>
      </c>
      <c r="I286" s="212"/>
      <c r="J286" s="213">
        <f>ROUND(I286*H286,2)</f>
        <v>0</v>
      </c>
      <c r="K286" s="209" t="s">
        <v>131</v>
      </c>
      <c r="L286" s="47"/>
      <c r="M286" s="214" t="s">
        <v>19</v>
      </c>
      <c r="N286" s="215" t="s">
        <v>42</v>
      </c>
      <c r="O286" s="87"/>
      <c r="P286" s="216">
        <f>O286*H286</f>
        <v>0</v>
      </c>
      <c r="Q286" s="216">
        <v>4.3749999999999996E-06</v>
      </c>
      <c r="R286" s="216">
        <f>Q286*H286</f>
        <v>8.6624999999999991E-05</v>
      </c>
      <c r="S286" s="216">
        <v>0</v>
      </c>
      <c r="T286" s="217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18" t="s">
        <v>132</v>
      </c>
      <c r="AT286" s="218" t="s">
        <v>127</v>
      </c>
      <c r="AU286" s="218" t="s">
        <v>80</v>
      </c>
      <c r="AY286" s="20" t="s">
        <v>125</v>
      </c>
      <c r="BE286" s="219">
        <f>IF(N286="základní",J286,0)</f>
        <v>0</v>
      </c>
      <c r="BF286" s="219">
        <f>IF(N286="snížená",J286,0)</f>
        <v>0</v>
      </c>
      <c r="BG286" s="219">
        <f>IF(N286="zákl. přenesená",J286,0)</f>
        <v>0</v>
      </c>
      <c r="BH286" s="219">
        <f>IF(N286="sníž. přenesená",J286,0)</f>
        <v>0</v>
      </c>
      <c r="BI286" s="219">
        <f>IF(N286="nulová",J286,0)</f>
        <v>0</v>
      </c>
      <c r="BJ286" s="20" t="s">
        <v>76</v>
      </c>
      <c r="BK286" s="219">
        <f>ROUND(I286*H286,2)</f>
        <v>0</v>
      </c>
      <c r="BL286" s="20" t="s">
        <v>132</v>
      </c>
      <c r="BM286" s="218" t="s">
        <v>371</v>
      </c>
    </row>
    <row r="287" s="2" customFormat="1">
      <c r="A287" s="41"/>
      <c r="B287" s="42"/>
      <c r="C287" s="43"/>
      <c r="D287" s="220" t="s">
        <v>134</v>
      </c>
      <c r="E287" s="43"/>
      <c r="F287" s="221" t="s">
        <v>372</v>
      </c>
      <c r="G287" s="43"/>
      <c r="H287" s="43"/>
      <c r="I287" s="222"/>
      <c r="J287" s="43"/>
      <c r="K287" s="43"/>
      <c r="L287" s="47"/>
      <c r="M287" s="223"/>
      <c r="N287" s="224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134</v>
      </c>
      <c r="AU287" s="20" t="s">
        <v>80</v>
      </c>
    </row>
    <row r="288" s="13" customFormat="1">
      <c r="A288" s="13"/>
      <c r="B288" s="225"/>
      <c r="C288" s="226"/>
      <c r="D288" s="227" t="s">
        <v>136</v>
      </c>
      <c r="E288" s="228" t="s">
        <v>19</v>
      </c>
      <c r="F288" s="229" t="s">
        <v>137</v>
      </c>
      <c r="G288" s="226"/>
      <c r="H288" s="228" t="s">
        <v>19</v>
      </c>
      <c r="I288" s="230"/>
      <c r="J288" s="226"/>
      <c r="K288" s="226"/>
      <c r="L288" s="231"/>
      <c r="M288" s="232"/>
      <c r="N288" s="233"/>
      <c r="O288" s="233"/>
      <c r="P288" s="233"/>
      <c r="Q288" s="233"/>
      <c r="R288" s="233"/>
      <c r="S288" s="233"/>
      <c r="T288" s="23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5" t="s">
        <v>136</v>
      </c>
      <c r="AU288" s="235" t="s">
        <v>80</v>
      </c>
      <c r="AV288" s="13" t="s">
        <v>76</v>
      </c>
      <c r="AW288" s="13" t="s">
        <v>33</v>
      </c>
      <c r="AX288" s="13" t="s">
        <v>71</v>
      </c>
      <c r="AY288" s="235" t="s">
        <v>125</v>
      </c>
    </row>
    <row r="289" s="13" customFormat="1">
      <c r="A289" s="13"/>
      <c r="B289" s="225"/>
      <c r="C289" s="226"/>
      <c r="D289" s="227" t="s">
        <v>136</v>
      </c>
      <c r="E289" s="228" t="s">
        <v>19</v>
      </c>
      <c r="F289" s="229" t="s">
        <v>239</v>
      </c>
      <c r="G289" s="226"/>
      <c r="H289" s="228" t="s">
        <v>19</v>
      </c>
      <c r="I289" s="230"/>
      <c r="J289" s="226"/>
      <c r="K289" s="226"/>
      <c r="L289" s="231"/>
      <c r="M289" s="232"/>
      <c r="N289" s="233"/>
      <c r="O289" s="233"/>
      <c r="P289" s="233"/>
      <c r="Q289" s="233"/>
      <c r="R289" s="233"/>
      <c r="S289" s="233"/>
      <c r="T289" s="23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5" t="s">
        <v>136</v>
      </c>
      <c r="AU289" s="235" t="s">
        <v>80</v>
      </c>
      <c r="AV289" s="13" t="s">
        <v>76</v>
      </c>
      <c r="AW289" s="13" t="s">
        <v>33</v>
      </c>
      <c r="AX289" s="13" t="s">
        <v>71</v>
      </c>
      <c r="AY289" s="235" t="s">
        <v>125</v>
      </c>
    </row>
    <row r="290" s="14" customFormat="1">
      <c r="A290" s="14"/>
      <c r="B290" s="236"/>
      <c r="C290" s="237"/>
      <c r="D290" s="227" t="s">
        <v>136</v>
      </c>
      <c r="E290" s="238" t="s">
        <v>19</v>
      </c>
      <c r="F290" s="239" t="s">
        <v>152</v>
      </c>
      <c r="G290" s="237"/>
      <c r="H290" s="240">
        <v>3</v>
      </c>
      <c r="I290" s="241"/>
      <c r="J290" s="237"/>
      <c r="K290" s="237"/>
      <c r="L290" s="242"/>
      <c r="M290" s="243"/>
      <c r="N290" s="244"/>
      <c r="O290" s="244"/>
      <c r="P290" s="244"/>
      <c r="Q290" s="244"/>
      <c r="R290" s="244"/>
      <c r="S290" s="244"/>
      <c r="T290" s="24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6" t="s">
        <v>136</v>
      </c>
      <c r="AU290" s="246" t="s">
        <v>80</v>
      </c>
      <c r="AV290" s="14" t="s">
        <v>80</v>
      </c>
      <c r="AW290" s="14" t="s">
        <v>33</v>
      </c>
      <c r="AX290" s="14" t="s">
        <v>71</v>
      </c>
      <c r="AY290" s="246" t="s">
        <v>125</v>
      </c>
    </row>
    <row r="291" s="13" customFormat="1">
      <c r="A291" s="13"/>
      <c r="B291" s="225"/>
      <c r="C291" s="226"/>
      <c r="D291" s="227" t="s">
        <v>136</v>
      </c>
      <c r="E291" s="228" t="s">
        <v>19</v>
      </c>
      <c r="F291" s="229" t="s">
        <v>241</v>
      </c>
      <c r="G291" s="226"/>
      <c r="H291" s="228" t="s">
        <v>19</v>
      </c>
      <c r="I291" s="230"/>
      <c r="J291" s="226"/>
      <c r="K291" s="226"/>
      <c r="L291" s="231"/>
      <c r="M291" s="232"/>
      <c r="N291" s="233"/>
      <c r="O291" s="233"/>
      <c r="P291" s="233"/>
      <c r="Q291" s="233"/>
      <c r="R291" s="233"/>
      <c r="S291" s="233"/>
      <c r="T291" s="23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5" t="s">
        <v>136</v>
      </c>
      <c r="AU291" s="235" t="s">
        <v>80</v>
      </c>
      <c r="AV291" s="13" t="s">
        <v>76</v>
      </c>
      <c r="AW291" s="13" t="s">
        <v>33</v>
      </c>
      <c r="AX291" s="13" t="s">
        <v>71</v>
      </c>
      <c r="AY291" s="235" t="s">
        <v>125</v>
      </c>
    </row>
    <row r="292" s="14" customFormat="1">
      <c r="A292" s="14"/>
      <c r="B292" s="236"/>
      <c r="C292" s="237"/>
      <c r="D292" s="227" t="s">
        <v>136</v>
      </c>
      <c r="E292" s="238" t="s">
        <v>19</v>
      </c>
      <c r="F292" s="239" t="s">
        <v>373</v>
      </c>
      <c r="G292" s="237"/>
      <c r="H292" s="240">
        <v>13.4</v>
      </c>
      <c r="I292" s="241"/>
      <c r="J292" s="237"/>
      <c r="K292" s="237"/>
      <c r="L292" s="242"/>
      <c r="M292" s="243"/>
      <c r="N292" s="244"/>
      <c r="O292" s="244"/>
      <c r="P292" s="244"/>
      <c r="Q292" s="244"/>
      <c r="R292" s="244"/>
      <c r="S292" s="244"/>
      <c r="T292" s="24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6" t="s">
        <v>136</v>
      </c>
      <c r="AU292" s="246" t="s">
        <v>80</v>
      </c>
      <c r="AV292" s="14" t="s">
        <v>80</v>
      </c>
      <c r="AW292" s="14" t="s">
        <v>33</v>
      </c>
      <c r="AX292" s="14" t="s">
        <v>71</v>
      </c>
      <c r="AY292" s="246" t="s">
        <v>125</v>
      </c>
    </row>
    <row r="293" s="14" customFormat="1">
      <c r="A293" s="14"/>
      <c r="B293" s="236"/>
      <c r="C293" s="237"/>
      <c r="D293" s="227" t="s">
        <v>136</v>
      </c>
      <c r="E293" s="238" t="s">
        <v>19</v>
      </c>
      <c r="F293" s="239" t="s">
        <v>374</v>
      </c>
      <c r="G293" s="237"/>
      <c r="H293" s="240">
        <v>3.3999999999999999</v>
      </c>
      <c r="I293" s="241"/>
      <c r="J293" s="237"/>
      <c r="K293" s="237"/>
      <c r="L293" s="242"/>
      <c r="M293" s="243"/>
      <c r="N293" s="244"/>
      <c r="O293" s="244"/>
      <c r="P293" s="244"/>
      <c r="Q293" s="244"/>
      <c r="R293" s="244"/>
      <c r="S293" s="244"/>
      <c r="T293" s="24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6" t="s">
        <v>136</v>
      </c>
      <c r="AU293" s="246" t="s">
        <v>80</v>
      </c>
      <c r="AV293" s="14" t="s">
        <v>80</v>
      </c>
      <c r="AW293" s="14" t="s">
        <v>33</v>
      </c>
      <c r="AX293" s="14" t="s">
        <v>71</v>
      </c>
      <c r="AY293" s="246" t="s">
        <v>125</v>
      </c>
    </row>
    <row r="294" s="15" customFormat="1">
      <c r="A294" s="15"/>
      <c r="B294" s="247"/>
      <c r="C294" s="248"/>
      <c r="D294" s="227" t="s">
        <v>136</v>
      </c>
      <c r="E294" s="249" t="s">
        <v>19</v>
      </c>
      <c r="F294" s="250" t="s">
        <v>165</v>
      </c>
      <c r="G294" s="248"/>
      <c r="H294" s="251">
        <v>19.799999999999997</v>
      </c>
      <c r="I294" s="252"/>
      <c r="J294" s="248"/>
      <c r="K294" s="248"/>
      <c r="L294" s="253"/>
      <c r="M294" s="254"/>
      <c r="N294" s="255"/>
      <c r="O294" s="255"/>
      <c r="P294" s="255"/>
      <c r="Q294" s="255"/>
      <c r="R294" s="255"/>
      <c r="S294" s="255"/>
      <c r="T294" s="256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57" t="s">
        <v>136</v>
      </c>
      <c r="AU294" s="257" t="s">
        <v>80</v>
      </c>
      <c r="AV294" s="15" t="s">
        <v>132</v>
      </c>
      <c r="AW294" s="15" t="s">
        <v>33</v>
      </c>
      <c r="AX294" s="15" t="s">
        <v>76</v>
      </c>
      <c r="AY294" s="257" t="s">
        <v>125</v>
      </c>
    </row>
    <row r="295" s="2" customFormat="1" ht="37.8" customHeight="1">
      <c r="A295" s="41"/>
      <c r="B295" s="42"/>
      <c r="C295" s="207" t="s">
        <v>375</v>
      </c>
      <c r="D295" s="207" t="s">
        <v>127</v>
      </c>
      <c r="E295" s="208" t="s">
        <v>376</v>
      </c>
      <c r="F295" s="209" t="s">
        <v>377</v>
      </c>
      <c r="G295" s="210" t="s">
        <v>130</v>
      </c>
      <c r="H295" s="211">
        <v>21</v>
      </c>
      <c r="I295" s="212"/>
      <c r="J295" s="213">
        <f>ROUND(I295*H295,2)</f>
        <v>0</v>
      </c>
      <c r="K295" s="209" t="s">
        <v>131</v>
      </c>
      <c r="L295" s="47"/>
      <c r="M295" s="214" t="s">
        <v>19</v>
      </c>
      <c r="N295" s="215" t="s">
        <v>42</v>
      </c>
      <c r="O295" s="87"/>
      <c r="P295" s="216">
        <f>O295*H295</f>
        <v>0</v>
      </c>
      <c r="Q295" s="216">
        <v>0</v>
      </c>
      <c r="R295" s="216">
        <f>Q295*H295</f>
        <v>0</v>
      </c>
      <c r="S295" s="216">
        <v>0</v>
      </c>
      <c r="T295" s="217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18" t="s">
        <v>132</v>
      </c>
      <c r="AT295" s="218" t="s">
        <v>127</v>
      </c>
      <c r="AU295" s="218" t="s">
        <v>80</v>
      </c>
      <c r="AY295" s="20" t="s">
        <v>125</v>
      </c>
      <c r="BE295" s="219">
        <f>IF(N295="základní",J295,0)</f>
        <v>0</v>
      </c>
      <c r="BF295" s="219">
        <f>IF(N295="snížená",J295,0)</f>
        <v>0</v>
      </c>
      <c r="BG295" s="219">
        <f>IF(N295="zákl. přenesená",J295,0)</f>
        <v>0</v>
      </c>
      <c r="BH295" s="219">
        <f>IF(N295="sníž. přenesená",J295,0)</f>
        <v>0</v>
      </c>
      <c r="BI295" s="219">
        <f>IF(N295="nulová",J295,0)</f>
        <v>0</v>
      </c>
      <c r="BJ295" s="20" t="s">
        <v>76</v>
      </c>
      <c r="BK295" s="219">
        <f>ROUND(I295*H295,2)</f>
        <v>0</v>
      </c>
      <c r="BL295" s="20" t="s">
        <v>132</v>
      </c>
      <c r="BM295" s="218" t="s">
        <v>378</v>
      </c>
    </row>
    <row r="296" s="2" customFormat="1">
      <c r="A296" s="41"/>
      <c r="B296" s="42"/>
      <c r="C296" s="43"/>
      <c r="D296" s="220" t="s">
        <v>134</v>
      </c>
      <c r="E296" s="43"/>
      <c r="F296" s="221" t="s">
        <v>379</v>
      </c>
      <c r="G296" s="43"/>
      <c r="H296" s="43"/>
      <c r="I296" s="222"/>
      <c r="J296" s="43"/>
      <c r="K296" s="43"/>
      <c r="L296" s="47"/>
      <c r="M296" s="223"/>
      <c r="N296" s="224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134</v>
      </c>
      <c r="AU296" s="20" t="s">
        <v>80</v>
      </c>
    </row>
    <row r="297" s="13" customFormat="1">
      <c r="A297" s="13"/>
      <c r="B297" s="225"/>
      <c r="C297" s="226"/>
      <c r="D297" s="227" t="s">
        <v>136</v>
      </c>
      <c r="E297" s="228" t="s">
        <v>19</v>
      </c>
      <c r="F297" s="229" t="s">
        <v>137</v>
      </c>
      <c r="G297" s="226"/>
      <c r="H297" s="228" t="s">
        <v>19</v>
      </c>
      <c r="I297" s="230"/>
      <c r="J297" s="226"/>
      <c r="K297" s="226"/>
      <c r="L297" s="231"/>
      <c r="M297" s="232"/>
      <c r="N297" s="233"/>
      <c r="O297" s="233"/>
      <c r="P297" s="233"/>
      <c r="Q297" s="233"/>
      <c r="R297" s="233"/>
      <c r="S297" s="233"/>
      <c r="T297" s="23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5" t="s">
        <v>136</v>
      </c>
      <c r="AU297" s="235" t="s">
        <v>80</v>
      </c>
      <c r="AV297" s="13" t="s">
        <v>76</v>
      </c>
      <c r="AW297" s="13" t="s">
        <v>33</v>
      </c>
      <c r="AX297" s="13" t="s">
        <v>71</v>
      </c>
      <c r="AY297" s="235" t="s">
        <v>125</v>
      </c>
    </row>
    <row r="298" s="14" customFormat="1">
      <c r="A298" s="14"/>
      <c r="B298" s="236"/>
      <c r="C298" s="237"/>
      <c r="D298" s="227" t="s">
        <v>136</v>
      </c>
      <c r="E298" s="238" t="s">
        <v>19</v>
      </c>
      <c r="F298" s="239" t="s">
        <v>138</v>
      </c>
      <c r="G298" s="237"/>
      <c r="H298" s="240">
        <v>21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6" t="s">
        <v>136</v>
      </c>
      <c r="AU298" s="246" t="s">
        <v>80</v>
      </c>
      <c r="AV298" s="14" t="s">
        <v>80</v>
      </c>
      <c r="AW298" s="14" t="s">
        <v>33</v>
      </c>
      <c r="AX298" s="14" t="s">
        <v>76</v>
      </c>
      <c r="AY298" s="246" t="s">
        <v>125</v>
      </c>
    </row>
    <row r="299" s="2" customFormat="1" ht="16.5" customHeight="1">
      <c r="A299" s="41"/>
      <c r="B299" s="42"/>
      <c r="C299" s="207" t="s">
        <v>380</v>
      </c>
      <c r="D299" s="207" t="s">
        <v>127</v>
      </c>
      <c r="E299" s="208" t="s">
        <v>381</v>
      </c>
      <c r="F299" s="209" t="s">
        <v>382</v>
      </c>
      <c r="G299" s="210" t="s">
        <v>130</v>
      </c>
      <c r="H299" s="211">
        <v>113.67</v>
      </c>
      <c r="I299" s="212"/>
      <c r="J299" s="213">
        <f>ROUND(I299*H299,2)</f>
        <v>0</v>
      </c>
      <c r="K299" s="209" t="s">
        <v>131</v>
      </c>
      <c r="L299" s="47"/>
      <c r="M299" s="214" t="s">
        <v>19</v>
      </c>
      <c r="N299" s="215" t="s">
        <v>42</v>
      </c>
      <c r="O299" s="87"/>
      <c r="P299" s="216">
        <f>O299*H299</f>
        <v>0</v>
      </c>
      <c r="Q299" s="216">
        <v>0</v>
      </c>
      <c r="R299" s="216">
        <f>Q299*H299</f>
        <v>0</v>
      </c>
      <c r="S299" s="216">
        <v>0.021999999999999999</v>
      </c>
      <c r="T299" s="217">
        <f>S299*H299</f>
        <v>2.50074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18" t="s">
        <v>132</v>
      </c>
      <c r="AT299" s="218" t="s">
        <v>127</v>
      </c>
      <c r="AU299" s="218" t="s">
        <v>80</v>
      </c>
      <c r="AY299" s="20" t="s">
        <v>125</v>
      </c>
      <c r="BE299" s="219">
        <f>IF(N299="základní",J299,0)</f>
        <v>0</v>
      </c>
      <c r="BF299" s="219">
        <f>IF(N299="snížená",J299,0)</f>
        <v>0</v>
      </c>
      <c r="BG299" s="219">
        <f>IF(N299="zákl. přenesená",J299,0)</f>
        <v>0</v>
      </c>
      <c r="BH299" s="219">
        <f>IF(N299="sníž. přenesená",J299,0)</f>
        <v>0</v>
      </c>
      <c r="BI299" s="219">
        <f>IF(N299="nulová",J299,0)</f>
        <v>0</v>
      </c>
      <c r="BJ299" s="20" t="s">
        <v>76</v>
      </c>
      <c r="BK299" s="219">
        <f>ROUND(I299*H299,2)</f>
        <v>0</v>
      </c>
      <c r="BL299" s="20" t="s">
        <v>132</v>
      </c>
      <c r="BM299" s="218" t="s">
        <v>383</v>
      </c>
    </row>
    <row r="300" s="2" customFormat="1">
      <c r="A300" s="41"/>
      <c r="B300" s="42"/>
      <c r="C300" s="43"/>
      <c r="D300" s="220" t="s">
        <v>134</v>
      </c>
      <c r="E300" s="43"/>
      <c r="F300" s="221" t="s">
        <v>384</v>
      </c>
      <c r="G300" s="43"/>
      <c r="H300" s="43"/>
      <c r="I300" s="222"/>
      <c r="J300" s="43"/>
      <c r="K300" s="43"/>
      <c r="L300" s="47"/>
      <c r="M300" s="223"/>
      <c r="N300" s="224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134</v>
      </c>
      <c r="AU300" s="20" t="s">
        <v>80</v>
      </c>
    </row>
    <row r="301" s="13" customFormat="1">
      <c r="A301" s="13"/>
      <c r="B301" s="225"/>
      <c r="C301" s="226"/>
      <c r="D301" s="227" t="s">
        <v>136</v>
      </c>
      <c r="E301" s="228" t="s">
        <v>19</v>
      </c>
      <c r="F301" s="229" t="s">
        <v>137</v>
      </c>
      <c r="G301" s="226"/>
      <c r="H301" s="228" t="s">
        <v>19</v>
      </c>
      <c r="I301" s="230"/>
      <c r="J301" s="226"/>
      <c r="K301" s="226"/>
      <c r="L301" s="231"/>
      <c r="M301" s="232"/>
      <c r="N301" s="233"/>
      <c r="O301" s="233"/>
      <c r="P301" s="233"/>
      <c r="Q301" s="233"/>
      <c r="R301" s="233"/>
      <c r="S301" s="233"/>
      <c r="T301" s="23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5" t="s">
        <v>136</v>
      </c>
      <c r="AU301" s="235" t="s">
        <v>80</v>
      </c>
      <c r="AV301" s="13" t="s">
        <v>76</v>
      </c>
      <c r="AW301" s="13" t="s">
        <v>33</v>
      </c>
      <c r="AX301" s="13" t="s">
        <v>71</v>
      </c>
      <c r="AY301" s="235" t="s">
        <v>125</v>
      </c>
    </row>
    <row r="302" s="13" customFormat="1">
      <c r="A302" s="13"/>
      <c r="B302" s="225"/>
      <c r="C302" s="226"/>
      <c r="D302" s="227" t="s">
        <v>136</v>
      </c>
      <c r="E302" s="228" t="s">
        <v>19</v>
      </c>
      <c r="F302" s="229" t="s">
        <v>385</v>
      </c>
      <c r="G302" s="226"/>
      <c r="H302" s="228" t="s">
        <v>19</v>
      </c>
      <c r="I302" s="230"/>
      <c r="J302" s="226"/>
      <c r="K302" s="226"/>
      <c r="L302" s="231"/>
      <c r="M302" s="232"/>
      <c r="N302" s="233"/>
      <c r="O302" s="233"/>
      <c r="P302" s="233"/>
      <c r="Q302" s="233"/>
      <c r="R302" s="233"/>
      <c r="S302" s="233"/>
      <c r="T302" s="23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5" t="s">
        <v>136</v>
      </c>
      <c r="AU302" s="235" t="s">
        <v>80</v>
      </c>
      <c r="AV302" s="13" t="s">
        <v>76</v>
      </c>
      <c r="AW302" s="13" t="s">
        <v>33</v>
      </c>
      <c r="AX302" s="13" t="s">
        <v>71</v>
      </c>
      <c r="AY302" s="235" t="s">
        <v>125</v>
      </c>
    </row>
    <row r="303" s="13" customFormat="1">
      <c r="A303" s="13"/>
      <c r="B303" s="225"/>
      <c r="C303" s="226"/>
      <c r="D303" s="227" t="s">
        <v>136</v>
      </c>
      <c r="E303" s="228" t="s">
        <v>19</v>
      </c>
      <c r="F303" s="229" t="s">
        <v>386</v>
      </c>
      <c r="G303" s="226"/>
      <c r="H303" s="228" t="s">
        <v>19</v>
      </c>
      <c r="I303" s="230"/>
      <c r="J303" s="226"/>
      <c r="K303" s="226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136</v>
      </c>
      <c r="AU303" s="235" t="s">
        <v>80</v>
      </c>
      <c r="AV303" s="13" t="s">
        <v>76</v>
      </c>
      <c r="AW303" s="13" t="s">
        <v>33</v>
      </c>
      <c r="AX303" s="13" t="s">
        <v>71</v>
      </c>
      <c r="AY303" s="235" t="s">
        <v>125</v>
      </c>
    </row>
    <row r="304" s="14" customFormat="1">
      <c r="A304" s="14"/>
      <c r="B304" s="236"/>
      <c r="C304" s="237"/>
      <c r="D304" s="227" t="s">
        <v>136</v>
      </c>
      <c r="E304" s="238" t="s">
        <v>19</v>
      </c>
      <c r="F304" s="239" t="s">
        <v>387</v>
      </c>
      <c r="G304" s="237"/>
      <c r="H304" s="240">
        <v>14.68</v>
      </c>
      <c r="I304" s="241"/>
      <c r="J304" s="237"/>
      <c r="K304" s="237"/>
      <c r="L304" s="242"/>
      <c r="M304" s="243"/>
      <c r="N304" s="244"/>
      <c r="O304" s="244"/>
      <c r="P304" s="244"/>
      <c r="Q304" s="244"/>
      <c r="R304" s="244"/>
      <c r="S304" s="244"/>
      <c r="T304" s="245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6" t="s">
        <v>136</v>
      </c>
      <c r="AU304" s="246" t="s">
        <v>80</v>
      </c>
      <c r="AV304" s="14" t="s">
        <v>80</v>
      </c>
      <c r="AW304" s="14" t="s">
        <v>33</v>
      </c>
      <c r="AX304" s="14" t="s">
        <v>71</v>
      </c>
      <c r="AY304" s="246" t="s">
        <v>125</v>
      </c>
    </row>
    <row r="305" s="13" customFormat="1">
      <c r="A305" s="13"/>
      <c r="B305" s="225"/>
      <c r="C305" s="226"/>
      <c r="D305" s="227" t="s">
        <v>136</v>
      </c>
      <c r="E305" s="228" t="s">
        <v>19</v>
      </c>
      <c r="F305" s="229" t="s">
        <v>388</v>
      </c>
      <c r="G305" s="226"/>
      <c r="H305" s="228" t="s">
        <v>19</v>
      </c>
      <c r="I305" s="230"/>
      <c r="J305" s="226"/>
      <c r="K305" s="226"/>
      <c r="L305" s="231"/>
      <c r="M305" s="232"/>
      <c r="N305" s="233"/>
      <c r="O305" s="233"/>
      <c r="P305" s="233"/>
      <c r="Q305" s="233"/>
      <c r="R305" s="233"/>
      <c r="S305" s="233"/>
      <c r="T305" s="23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5" t="s">
        <v>136</v>
      </c>
      <c r="AU305" s="235" t="s">
        <v>80</v>
      </c>
      <c r="AV305" s="13" t="s">
        <v>76</v>
      </c>
      <c r="AW305" s="13" t="s">
        <v>33</v>
      </c>
      <c r="AX305" s="13" t="s">
        <v>71</v>
      </c>
      <c r="AY305" s="235" t="s">
        <v>125</v>
      </c>
    </row>
    <row r="306" s="14" customFormat="1">
      <c r="A306" s="14"/>
      <c r="B306" s="236"/>
      <c r="C306" s="237"/>
      <c r="D306" s="227" t="s">
        <v>136</v>
      </c>
      <c r="E306" s="238" t="s">
        <v>19</v>
      </c>
      <c r="F306" s="239" t="s">
        <v>270</v>
      </c>
      <c r="G306" s="237"/>
      <c r="H306" s="240">
        <v>46.990000000000002</v>
      </c>
      <c r="I306" s="241"/>
      <c r="J306" s="237"/>
      <c r="K306" s="237"/>
      <c r="L306" s="242"/>
      <c r="M306" s="243"/>
      <c r="N306" s="244"/>
      <c r="O306" s="244"/>
      <c r="P306" s="244"/>
      <c r="Q306" s="244"/>
      <c r="R306" s="244"/>
      <c r="S306" s="244"/>
      <c r="T306" s="245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6" t="s">
        <v>136</v>
      </c>
      <c r="AU306" s="246" t="s">
        <v>80</v>
      </c>
      <c r="AV306" s="14" t="s">
        <v>80</v>
      </c>
      <c r="AW306" s="14" t="s">
        <v>33</v>
      </c>
      <c r="AX306" s="14" t="s">
        <v>71</v>
      </c>
      <c r="AY306" s="246" t="s">
        <v>125</v>
      </c>
    </row>
    <row r="307" s="13" customFormat="1">
      <c r="A307" s="13"/>
      <c r="B307" s="225"/>
      <c r="C307" s="226"/>
      <c r="D307" s="227" t="s">
        <v>136</v>
      </c>
      <c r="E307" s="228" t="s">
        <v>19</v>
      </c>
      <c r="F307" s="229" t="s">
        <v>389</v>
      </c>
      <c r="G307" s="226"/>
      <c r="H307" s="228" t="s">
        <v>19</v>
      </c>
      <c r="I307" s="230"/>
      <c r="J307" s="226"/>
      <c r="K307" s="226"/>
      <c r="L307" s="231"/>
      <c r="M307" s="232"/>
      <c r="N307" s="233"/>
      <c r="O307" s="233"/>
      <c r="P307" s="233"/>
      <c r="Q307" s="233"/>
      <c r="R307" s="233"/>
      <c r="S307" s="233"/>
      <c r="T307" s="23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5" t="s">
        <v>136</v>
      </c>
      <c r="AU307" s="235" t="s">
        <v>80</v>
      </c>
      <c r="AV307" s="13" t="s">
        <v>76</v>
      </c>
      <c r="AW307" s="13" t="s">
        <v>33</v>
      </c>
      <c r="AX307" s="13" t="s">
        <v>71</v>
      </c>
      <c r="AY307" s="235" t="s">
        <v>125</v>
      </c>
    </row>
    <row r="308" s="14" customFormat="1">
      <c r="A308" s="14"/>
      <c r="B308" s="236"/>
      <c r="C308" s="237"/>
      <c r="D308" s="227" t="s">
        <v>136</v>
      </c>
      <c r="E308" s="238" t="s">
        <v>19</v>
      </c>
      <c r="F308" s="239" t="s">
        <v>282</v>
      </c>
      <c r="G308" s="237"/>
      <c r="H308" s="240">
        <v>7</v>
      </c>
      <c r="I308" s="241"/>
      <c r="J308" s="237"/>
      <c r="K308" s="237"/>
      <c r="L308" s="242"/>
      <c r="M308" s="243"/>
      <c r="N308" s="244"/>
      <c r="O308" s="244"/>
      <c r="P308" s="244"/>
      <c r="Q308" s="244"/>
      <c r="R308" s="244"/>
      <c r="S308" s="244"/>
      <c r="T308" s="24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6" t="s">
        <v>136</v>
      </c>
      <c r="AU308" s="246" t="s">
        <v>80</v>
      </c>
      <c r="AV308" s="14" t="s">
        <v>80</v>
      </c>
      <c r="AW308" s="14" t="s">
        <v>33</v>
      </c>
      <c r="AX308" s="14" t="s">
        <v>71</v>
      </c>
      <c r="AY308" s="246" t="s">
        <v>125</v>
      </c>
    </row>
    <row r="309" s="13" customFormat="1">
      <c r="A309" s="13"/>
      <c r="B309" s="225"/>
      <c r="C309" s="226"/>
      <c r="D309" s="227" t="s">
        <v>136</v>
      </c>
      <c r="E309" s="228" t="s">
        <v>19</v>
      </c>
      <c r="F309" s="229" t="s">
        <v>390</v>
      </c>
      <c r="G309" s="226"/>
      <c r="H309" s="228" t="s">
        <v>19</v>
      </c>
      <c r="I309" s="230"/>
      <c r="J309" s="226"/>
      <c r="K309" s="226"/>
      <c r="L309" s="231"/>
      <c r="M309" s="232"/>
      <c r="N309" s="233"/>
      <c r="O309" s="233"/>
      <c r="P309" s="233"/>
      <c r="Q309" s="233"/>
      <c r="R309" s="233"/>
      <c r="S309" s="233"/>
      <c r="T309" s="23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5" t="s">
        <v>136</v>
      </c>
      <c r="AU309" s="235" t="s">
        <v>80</v>
      </c>
      <c r="AV309" s="13" t="s">
        <v>76</v>
      </c>
      <c r="AW309" s="13" t="s">
        <v>33</v>
      </c>
      <c r="AX309" s="13" t="s">
        <v>71</v>
      </c>
      <c r="AY309" s="235" t="s">
        <v>125</v>
      </c>
    </row>
    <row r="310" s="14" customFormat="1">
      <c r="A310" s="14"/>
      <c r="B310" s="236"/>
      <c r="C310" s="237"/>
      <c r="D310" s="227" t="s">
        <v>136</v>
      </c>
      <c r="E310" s="238" t="s">
        <v>19</v>
      </c>
      <c r="F310" s="239" t="s">
        <v>391</v>
      </c>
      <c r="G310" s="237"/>
      <c r="H310" s="240">
        <v>45</v>
      </c>
      <c r="I310" s="241"/>
      <c r="J310" s="237"/>
      <c r="K310" s="237"/>
      <c r="L310" s="242"/>
      <c r="M310" s="243"/>
      <c r="N310" s="244"/>
      <c r="O310" s="244"/>
      <c r="P310" s="244"/>
      <c r="Q310" s="244"/>
      <c r="R310" s="244"/>
      <c r="S310" s="244"/>
      <c r="T310" s="24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6" t="s">
        <v>136</v>
      </c>
      <c r="AU310" s="246" t="s">
        <v>80</v>
      </c>
      <c r="AV310" s="14" t="s">
        <v>80</v>
      </c>
      <c r="AW310" s="14" t="s">
        <v>33</v>
      </c>
      <c r="AX310" s="14" t="s">
        <v>71</v>
      </c>
      <c r="AY310" s="246" t="s">
        <v>125</v>
      </c>
    </row>
    <row r="311" s="15" customFormat="1">
      <c r="A311" s="15"/>
      <c r="B311" s="247"/>
      <c r="C311" s="248"/>
      <c r="D311" s="227" t="s">
        <v>136</v>
      </c>
      <c r="E311" s="249" t="s">
        <v>19</v>
      </c>
      <c r="F311" s="250" t="s">
        <v>165</v>
      </c>
      <c r="G311" s="248"/>
      <c r="H311" s="251">
        <v>113.67</v>
      </c>
      <c r="I311" s="252"/>
      <c r="J311" s="248"/>
      <c r="K311" s="248"/>
      <c r="L311" s="253"/>
      <c r="M311" s="254"/>
      <c r="N311" s="255"/>
      <c r="O311" s="255"/>
      <c r="P311" s="255"/>
      <c r="Q311" s="255"/>
      <c r="R311" s="255"/>
      <c r="S311" s="255"/>
      <c r="T311" s="256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57" t="s">
        <v>136</v>
      </c>
      <c r="AU311" s="257" t="s">
        <v>80</v>
      </c>
      <c r="AV311" s="15" t="s">
        <v>132</v>
      </c>
      <c r="AW311" s="15" t="s">
        <v>33</v>
      </c>
      <c r="AX311" s="15" t="s">
        <v>76</v>
      </c>
      <c r="AY311" s="257" t="s">
        <v>125</v>
      </c>
    </row>
    <row r="312" s="2" customFormat="1" ht="16.5" customHeight="1">
      <c r="A312" s="41"/>
      <c r="B312" s="42"/>
      <c r="C312" s="207" t="s">
        <v>392</v>
      </c>
      <c r="D312" s="207" t="s">
        <v>127</v>
      </c>
      <c r="E312" s="208" t="s">
        <v>393</v>
      </c>
      <c r="F312" s="209" t="s">
        <v>394</v>
      </c>
      <c r="G312" s="210" t="s">
        <v>130</v>
      </c>
      <c r="H312" s="211">
        <v>188.364</v>
      </c>
      <c r="I312" s="212"/>
      <c r="J312" s="213">
        <f>ROUND(I312*H312,2)</f>
        <v>0</v>
      </c>
      <c r="K312" s="209" t="s">
        <v>131</v>
      </c>
      <c r="L312" s="47"/>
      <c r="M312" s="214" t="s">
        <v>19</v>
      </c>
      <c r="N312" s="215" t="s">
        <v>42</v>
      </c>
      <c r="O312" s="87"/>
      <c r="P312" s="216">
        <f>O312*H312</f>
        <v>0</v>
      </c>
      <c r="Q312" s="216">
        <v>0</v>
      </c>
      <c r="R312" s="216">
        <f>Q312*H312</f>
        <v>0</v>
      </c>
      <c r="S312" s="216">
        <v>0</v>
      </c>
      <c r="T312" s="217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18" t="s">
        <v>132</v>
      </c>
      <c r="AT312" s="218" t="s">
        <v>127</v>
      </c>
      <c r="AU312" s="218" t="s">
        <v>80</v>
      </c>
      <c r="AY312" s="20" t="s">
        <v>125</v>
      </c>
      <c r="BE312" s="219">
        <f>IF(N312="základní",J312,0)</f>
        <v>0</v>
      </c>
      <c r="BF312" s="219">
        <f>IF(N312="snížená",J312,0)</f>
        <v>0</v>
      </c>
      <c r="BG312" s="219">
        <f>IF(N312="zákl. přenesená",J312,0)</f>
        <v>0</v>
      </c>
      <c r="BH312" s="219">
        <f>IF(N312="sníž. přenesená",J312,0)</f>
        <v>0</v>
      </c>
      <c r="BI312" s="219">
        <f>IF(N312="nulová",J312,0)</f>
        <v>0</v>
      </c>
      <c r="BJ312" s="20" t="s">
        <v>76</v>
      </c>
      <c r="BK312" s="219">
        <f>ROUND(I312*H312,2)</f>
        <v>0</v>
      </c>
      <c r="BL312" s="20" t="s">
        <v>132</v>
      </c>
      <c r="BM312" s="218" t="s">
        <v>395</v>
      </c>
    </row>
    <row r="313" s="2" customFormat="1">
      <c r="A313" s="41"/>
      <c r="B313" s="42"/>
      <c r="C313" s="43"/>
      <c r="D313" s="220" t="s">
        <v>134</v>
      </c>
      <c r="E313" s="43"/>
      <c r="F313" s="221" t="s">
        <v>396</v>
      </c>
      <c r="G313" s="43"/>
      <c r="H313" s="43"/>
      <c r="I313" s="222"/>
      <c r="J313" s="43"/>
      <c r="K313" s="43"/>
      <c r="L313" s="47"/>
      <c r="M313" s="223"/>
      <c r="N313" s="224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134</v>
      </c>
      <c r="AU313" s="20" t="s">
        <v>80</v>
      </c>
    </row>
    <row r="314" s="13" customFormat="1">
      <c r="A314" s="13"/>
      <c r="B314" s="225"/>
      <c r="C314" s="226"/>
      <c r="D314" s="227" t="s">
        <v>136</v>
      </c>
      <c r="E314" s="228" t="s">
        <v>19</v>
      </c>
      <c r="F314" s="229" t="s">
        <v>137</v>
      </c>
      <c r="G314" s="226"/>
      <c r="H314" s="228" t="s">
        <v>19</v>
      </c>
      <c r="I314" s="230"/>
      <c r="J314" s="226"/>
      <c r="K314" s="226"/>
      <c r="L314" s="231"/>
      <c r="M314" s="232"/>
      <c r="N314" s="233"/>
      <c r="O314" s="233"/>
      <c r="P314" s="233"/>
      <c r="Q314" s="233"/>
      <c r="R314" s="233"/>
      <c r="S314" s="233"/>
      <c r="T314" s="23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5" t="s">
        <v>136</v>
      </c>
      <c r="AU314" s="235" t="s">
        <v>80</v>
      </c>
      <c r="AV314" s="13" t="s">
        <v>76</v>
      </c>
      <c r="AW314" s="13" t="s">
        <v>33</v>
      </c>
      <c r="AX314" s="13" t="s">
        <v>71</v>
      </c>
      <c r="AY314" s="235" t="s">
        <v>125</v>
      </c>
    </row>
    <row r="315" s="13" customFormat="1">
      <c r="A315" s="13"/>
      <c r="B315" s="225"/>
      <c r="C315" s="226"/>
      <c r="D315" s="227" t="s">
        <v>136</v>
      </c>
      <c r="E315" s="228" t="s">
        <v>19</v>
      </c>
      <c r="F315" s="229" t="s">
        <v>386</v>
      </c>
      <c r="G315" s="226"/>
      <c r="H315" s="228" t="s">
        <v>19</v>
      </c>
      <c r="I315" s="230"/>
      <c r="J315" s="226"/>
      <c r="K315" s="226"/>
      <c r="L315" s="231"/>
      <c r="M315" s="232"/>
      <c r="N315" s="233"/>
      <c r="O315" s="233"/>
      <c r="P315" s="233"/>
      <c r="Q315" s="233"/>
      <c r="R315" s="233"/>
      <c r="S315" s="233"/>
      <c r="T315" s="23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5" t="s">
        <v>136</v>
      </c>
      <c r="AU315" s="235" t="s">
        <v>80</v>
      </c>
      <c r="AV315" s="13" t="s">
        <v>76</v>
      </c>
      <c r="AW315" s="13" t="s">
        <v>33</v>
      </c>
      <c r="AX315" s="13" t="s">
        <v>71</v>
      </c>
      <c r="AY315" s="235" t="s">
        <v>125</v>
      </c>
    </row>
    <row r="316" s="14" customFormat="1">
      <c r="A316" s="14"/>
      <c r="B316" s="236"/>
      <c r="C316" s="237"/>
      <c r="D316" s="227" t="s">
        <v>136</v>
      </c>
      <c r="E316" s="238" t="s">
        <v>19</v>
      </c>
      <c r="F316" s="239" t="s">
        <v>387</v>
      </c>
      <c r="G316" s="237"/>
      <c r="H316" s="240">
        <v>14.68</v>
      </c>
      <c r="I316" s="241"/>
      <c r="J316" s="237"/>
      <c r="K316" s="237"/>
      <c r="L316" s="242"/>
      <c r="M316" s="243"/>
      <c r="N316" s="244"/>
      <c r="O316" s="244"/>
      <c r="P316" s="244"/>
      <c r="Q316" s="244"/>
      <c r="R316" s="244"/>
      <c r="S316" s="244"/>
      <c r="T316" s="24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6" t="s">
        <v>136</v>
      </c>
      <c r="AU316" s="246" t="s">
        <v>80</v>
      </c>
      <c r="AV316" s="14" t="s">
        <v>80</v>
      </c>
      <c r="AW316" s="14" t="s">
        <v>33</v>
      </c>
      <c r="AX316" s="14" t="s">
        <v>71</v>
      </c>
      <c r="AY316" s="246" t="s">
        <v>125</v>
      </c>
    </row>
    <row r="317" s="13" customFormat="1">
      <c r="A317" s="13"/>
      <c r="B317" s="225"/>
      <c r="C317" s="226"/>
      <c r="D317" s="227" t="s">
        <v>136</v>
      </c>
      <c r="E317" s="228" t="s">
        <v>19</v>
      </c>
      <c r="F317" s="229" t="s">
        <v>388</v>
      </c>
      <c r="G317" s="226"/>
      <c r="H317" s="228" t="s">
        <v>19</v>
      </c>
      <c r="I317" s="230"/>
      <c r="J317" s="226"/>
      <c r="K317" s="226"/>
      <c r="L317" s="231"/>
      <c r="M317" s="232"/>
      <c r="N317" s="233"/>
      <c r="O317" s="233"/>
      <c r="P317" s="233"/>
      <c r="Q317" s="233"/>
      <c r="R317" s="233"/>
      <c r="S317" s="233"/>
      <c r="T317" s="23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5" t="s">
        <v>136</v>
      </c>
      <c r="AU317" s="235" t="s">
        <v>80</v>
      </c>
      <c r="AV317" s="13" t="s">
        <v>76</v>
      </c>
      <c r="AW317" s="13" t="s">
        <v>33</v>
      </c>
      <c r="AX317" s="13" t="s">
        <v>71</v>
      </c>
      <c r="AY317" s="235" t="s">
        <v>125</v>
      </c>
    </row>
    <row r="318" s="14" customFormat="1">
      <c r="A318" s="14"/>
      <c r="B318" s="236"/>
      <c r="C318" s="237"/>
      <c r="D318" s="227" t="s">
        <v>136</v>
      </c>
      <c r="E318" s="238" t="s">
        <v>19</v>
      </c>
      <c r="F318" s="239" t="s">
        <v>270</v>
      </c>
      <c r="G318" s="237"/>
      <c r="H318" s="240">
        <v>46.990000000000002</v>
      </c>
      <c r="I318" s="241"/>
      <c r="J318" s="237"/>
      <c r="K318" s="237"/>
      <c r="L318" s="242"/>
      <c r="M318" s="243"/>
      <c r="N318" s="244"/>
      <c r="O318" s="244"/>
      <c r="P318" s="244"/>
      <c r="Q318" s="244"/>
      <c r="R318" s="244"/>
      <c r="S318" s="244"/>
      <c r="T318" s="245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6" t="s">
        <v>136</v>
      </c>
      <c r="AU318" s="246" t="s">
        <v>80</v>
      </c>
      <c r="AV318" s="14" t="s">
        <v>80</v>
      </c>
      <c r="AW318" s="14" t="s">
        <v>33</v>
      </c>
      <c r="AX318" s="14" t="s">
        <v>71</v>
      </c>
      <c r="AY318" s="246" t="s">
        <v>125</v>
      </c>
    </row>
    <row r="319" s="13" customFormat="1">
      <c r="A319" s="13"/>
      <c r="B319" s="225"/>
      <c r="C319" s="226"/>
      <c r="D319" s="227" t="s">
        <v>136</v>
      </c>
      <c r="E319" s="228" t="s">
        <v>19</v>
      </c>
      <c r="F319" s="229" t="s">
        <v>389</v>
      </c>
      <c r="G319" s="226"/>
      <c r="H319" s="228" t="s">
        <v>19</v>
      </c>
      <c r="I319" s="230"/>
      <c r="J319" s="226"/>
      <c r="K319" s="226"/>
      <c r="L319" s="231"/>
      <c r="M319" s="232"/>
      <c r="N319" s="233"/>
      <c r="O319" s="233"/>
      <c r="P319" s="233"/>
      <c r="Q319" s="233"/>
      <c r="R319" s="233"/>
      <c r="S319" s="233"/>
      <c r="T319" s="23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5" t="s">
        <v>136</v>
      </c>
      <c r="AU319" s="235" t="s">
        <v>80</v>
      </c>
      <c r="AV319" s="13" t="s">
        <v>76</v>
      </c>
      <c r="AW319" s="13" t="s">
        <v>33</v>
      </c>
      <c r="AX319" s="13" t="s">
        <v>71</v>
      </c>
      <c r="AY319" s="235" t="s">
        <v>125</v>
      </c>
    </row>
    <row r="320" s="14" customFormat="1">
      <c r="A320" s="14"/>
      <c r="B320" s="236"/>
      <c r="C320" s="237"/>
      <c r="D320" s="227" t="s">
        <v>136</v>
      </c>
      <c r="E320" s="238" t="s">
        <v>19</v>
      </c>
      <c r="F320" s="239" t="s">
        <v>282</v>
      </c>
      <c r="G320" s="237"/>
      <c r="H320" s="240">
        <v>7</v>
      </c>
      <c r="I320" s="241"/>
      <c r="J320" s="237"/>
      <c r="K320" s="237"/>
      <c r="L320" s="242"/>
      <c r="M320" s="243"/>
      <c r="N320" s="244"/>
      <c r="O320" s="244"/>
      <c r="P320" s="244"/>
      <c r="Q320" s="244"/>
      <c r="R320" s="244"/>
      <c r="S320" s="244"/>
      <c r="T320" s="24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6" t="s">
        <v>136</v>
      </c>
      <c r="AU320" s="246" t="s">
        <v>80</v>
      </c>
      <c r="AV320" s="14" t="s">
        <v>80</v>
      </c>
      <c r="AW320" s="14" t="s">
        <v>33</v>
      </c>
      <c r="AX320" s="14" t="s">
        <v>71</v>
      </c>
      <c r="AY320" s="246" t="s">
        <v>125</v>
      </c>
    </row>
    <row r="321" s="16" customFormat="1">
      <c r="A321" s="16"/>
      <c r="B321" s="258"/>
      <c r="C321" s="259"/>
      <c r="D321" s="227" t="s">
        <v>136</v>
      </c>
      <c r="E321" s="260" t="s">
        <v>19</v>
      </c>
      <c r="F321" s="261" t="s">
        <v>203</v>
      </c>
      <c r="G321" s="259"/>
      <c r="H321" s="262">
        <v>68.670000000000002</v>
      </c>
      <c r="I321" s="263"/>
      <c r="J321" s="259"/>
      <c r="K321" s="259"/>
      <c r="L321" s="264"/>
      <c r="M321" s="265"/>
      <c r="N321" s="266"/>
      <c r="O321" s="266"/>
      <c r="P321" s="266"/>
      <c r="Q321" s="266"/>
      <c r="R321" s="266"/>
      <c r="S321" s="266"/>
      <c r="T321" s="267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T321" s="268" t="s">
        <v>136</v>
      </c>
      <c r="AU321" s="268" t="s">
        <v>80</v>
      </c>
      <c r="AV321" s="16" t="s">
        <v>139</v>
      </c>
      <c r="AW321" s="16" t="s">
        <v>33</v>
      </c>
      <c r="AX321" s="16" t="s">
        <v>71</v>
      </c>
      <c r="AY321" s="268" t="s">
        <v>125</v>
      </c>
    </row>
    <row r="322" s="13" customFormat="1">
      <c r="A322" s="13"/>
      <c r="B322" s="225"/>
      <c r="C322" s="226"/>
      <c r="D322" s="227" t="s">
        <v>136</v>
      </c>
      <c r="E322" s="228" t="s">
        <v>19</v>
      </c>
      <c r="F322" s="229" t="s">
        <v>262</v>
      </c>
      <c r="G322" s="226"/>
      <c r="H322" s="228" t="s">
        <v>19</v>
      </c>
      <c r="I322" s="230"/>
      <c r="J322" s="226"/>
      <c r="K322" s="226"/>
      <c r="L322" s="231"/>
      <c r="M322" s="232"/>
      <c r="N322" s="233"/>
      <c r="O322" s="233"/>
      <c r="P322" s="233"/>
      <c r="Q322" s="233"/>
      <c r="R322" s="233"/>
      <c r="S322" s="233"/>
      <c r="T322" s="23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5" t="s">
        <v>136</v>
      </c>
      <c r="AU322" s="235" t="s">
        <v>80</v>
      </c>
      <c r="AV322" s="13" t="s">
        <v>76</v>
      </c>
      <c r="AW322" s="13" t="s">
        <v>33</v>
      </c>
      <c r="AX322" s="13" t="s">
        <v>71</v>
      </c>
      <c r="AY322" s="235" t="s">
        <v>125</v>
      </c>
    </row>
    <row r="323" s="14" customFormat="1">
      <c r="A323" s="14"/>
      <c r="B323" s="236"/>
      <c r="C323" s="237"/>
      <c r="D323" s="227" t="s">
        <v>136</v>
      </c>
      <c r="E323" s="238" t="s">
        <v>19</v>
      </c>
      <c r="F323" s="239" t="s">
        <v>263</v>
      </c>
      <c r="G323" s="237"/>
      <c r="H323" s="240">
        <v>7.7999999999999998</v>
      </c>
      <c r="I323" s="241"/>
      <c r="J323" s="237"/>
      <c r="K323" s="237"/>
      <c r="L323" s="242"/>
      <c r="M323" s="243"/>
      <c r="N323" s="244"/>
      <c r="O323" s="244"/>
      <c r="P323" s="244"/>
      <c r="Q323" s="244"/>
      <c r="R323" s="244"/>
      <c r="S323" s="244"/>
      <c r="T323" s="24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6" t="s">
        <v>136</v>
      </c>
      <c r="AU323" s="246" t="s">
        <v>80</v>
      </c>
      <c r="AV323" s="14" t="s">
        <v>80</v>
      </c>
      <c r="AW323" s="14" t="s">
        <v>33</v>
      </c>
      <c r="AX323" s="14" t="s">
        <v>71</v>
      </c>
      <c r="AY323" s="246" t="s">
        <v>125</v>
      </c>
    </row>
    <row r="324" s="16" customFormat="1">
      <c r="A324" s="16"/>
      <c r="B324" s="258"/>
      <c r="C324" s="259"/>
      <c r="D324" s="227" t="s">
        <v>136</v>
      </c>
      <c r="E324" s="260" t="s">
        <v>19</v>
      </c>
      <c r="F324" s="261" t="s">
        <v>203</v>
      </c>
      <c r="G324" s="259"/>
      <c r="H324" s="262">
        <v>7.7999999999999998</v>
      </c>
      <c r="I324" s="263"/>
      <c r="J324" s="259"/>
      <c r="K324" s="259"/>
      <c r="L324" s="264"/>
      <c r="M324" s="265"/>
      <c r="N324" s="266"/>
      <c r="O324" s="266"/>
      <c r="P324" s="266"/>
      <c r="Q324" s="266"/>
      <c r="R324" s="266"/>
      <c r="S324" s="266"/>
      <c r="T324" s="267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T324" s="268" t="s">
        <v>136</v>
      </c>
      <c r="AU324" s="268" t="s">
        <v>80</v>
      </c>
      <c r="AV324" s="16" t="s">
        <v>139</v>
      </c>
      <c r="AW324" s="16" t="s">
        <v>33</v>
      </c>
      <c r="AX324" s="16" t="s">
        <v>71</v>
      </c>
      <c r="AY324" s="268" t="s">
        <v>125</v>
      </c>
    </row>
    <row r="325" s="13" customFormat="1">
      <c r="A325" s="13"/>
      <c r="B325" s="225"/>
      <c r="C325" s="226"/>
      <c r="D325" s="227" t="s">
        <v>136</v>
      </c>
      <c r="E325" s="228" t="s">
        <v>19</v>
      </c>
      <c r="F325" s="229" t="s">
        <v>202</v>
      </c>
      <c r="G325" s="226"/>
      <c r="H325" s="228" t="s">
        <v>19</v>
      </c>
      <c r="I325" s="230"/>
      <c r="J325" s="226"/>
      <c r="K325" s="226"/>
      <c r="L325" s="231"/>
      <c r="M325" s="232"/>
      <c r="N325" s="233"/>
      <c r="O325" s="233"/>
      <c r="P325" s="233"/>
      <c r="Q325" s="233"/>
      <c r="R325" s="233"/>
      <c r="S325" s="233"/>
      <c r="T325" s="23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5" t="s">
        <v>136</v>
      </c>
      <c r="AU325" s="235" t="s">
        <v>80</v>
      </c>
      <c r="AV325" s="13" t="s">
        <v>76</v>
      </c>
      <c r="AW325" s="13" t="s">
        <v>33</v>
      </c>
      <c r="AX325" s="13" t="s">
        <v>71</v>
      </c>
      <c r="AY325" s="235" t="s">
        <v>125</v>
      </c>
    </row>
    <row r="326" s="14" customFormat="1">
      <c r="A326" s="14"/>
      <c r="B326" s="236"/>
      <c r="C326" s="237"/>
      <c r="D326" s="227" t="s">
        <v>136</v>
      </c>
      <c r="E326" s="238" t="s">
        <v>19</v>
      </c>
      <c r="F326" s="239" t="s">
        <v>191</v>
      </c>
      <c r="G326" s="237"/>
      <c r="H326" s="240">
        <v>32</v>
      </c>
      <c r="I326" s="241"/>
      <c r="J326" s="237"/>
      <c r="K326" s="237"/>
      <c r="L326" s="242"/>
      <c r="M326" s="243"/>
      <c r="N326" s="244"/>
      <c r="O326" s="244"/>
      <c r="P326" s="244"/>
      <c r="Q326" s="244"/>
      <c r="R326" s="244"/>
      <c r="S326" s="244"/>
      <c r="T326" s="245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6" t="s">
        <v>136</v>
      </c>
      <c r="AU326" s="246" t="s">
        <v>80</v>
      </c>
      <c r="AV326" s="14" t="s">
        <v>80</v>
      </c>
      <c r="AW326" s="14" t="s">
        <v>33</v>
      </c>
      <c r="AX326" s="14" t="s">
        <v>71</v>
      </c>
      <c r="AY326" s="246" t="s">
        <v>125</v>
      </c>
    </row>
    <row r="327" s="16" customFormat="1">
      <c r="A327" s="16"/>
      <c r="B327" s="258"/>
      <c r="C327" s="259"/>
      <c r="D327" s="227" t="s">
        <v>136</v>
      </c>
      <c r="E327" s="260" t="s">
        <v>19</v>
      </c>
      <c r="F327" s="261" t="s">
        <v>203</v>
      </c>
      <c r="G327" s="259"/>
      <c r="H327" s="262">
        <v>32</v>
      </c>
      <c r="I327" s="263"/>
      <c r="J327" s="259"/>
      <c r="K327" s="259"/>
      <c r="L327" s="264"/>
      <c r="M327" s="265"/>
      <c r="N327" s="266"/>
      <c r="O327" s="266"/>
      <c r="P327" s="266"/>
      <c r="Q327" s="266"/>
      <c r="R327" s="266"/>
      <c r="S327" s="266"/>
      <c r="T327" s="267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T327" s="268" t="s">
        <v>136</v>
      </c>
      <c r="AU327" s="268" t="s">
        <v>80</v>
      </c>
      <c r="AV327" s="16" t="s">
        <v>139</v>
      </c>
      <c r="AW327" s="16" t="s">
        <v>33</v>
      </c>
      <c r="AX327" s="16" t="s">
        <v>71</v>
      </c>
      <c r="AY327" s="268" t="s">
        <v>125</v>
      </c>
    </row>
    <row r="328" s="13" customFormat="1">
      <c r="A328" s="13"/>
      <c r="B328" s="225"/>
      <c r="C328" s="226"/>
      <c r="D328" s="227" t="s">
        <v>136</v>
      </c>
      <c r="E328" s="228" t="s">
        <v>19</v>
      </c>
      <c r="F328" s="229" t="s">
        <v>192</v>
      </c>
      <c r="G328" s="226"/>
      <c r="H328" s="228" t="s">
        <v>19</v>
      </c>
      <c r="I328" s="230"/>
      <c r="J328" s="226"/>
      <c r="K328" s="226"/>
      <c r="L328" s="231"/>
      <c r="M328" s="232"/>
      <c r="N328" s="233"/>
      <c r="O328" s="233"/>
      <c r="P328" s="233"/>
      <c r="Q328" s="233"/>
      <c r="R328" s="233"/>
      <c r="S328" s="233"/>
      <c r="T328" s="23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5" t="s">
        <v>136</v>
      </c>
      <c r="AU328" s="235" t="s">
        <v>80</v>
      </c>
      <c r="AV328" s="13" t="s">
        <v>76</v>
      </c>
      <c r="AW328" s="13" t="s">
        <v>33</v>
      </c>
      <c r="AX328" s="13" t="s">
        <v>71</v>
      </c>
      <c r="AY328" s="235" t="s">
        <v>125</v>
      </c>
    </row>
    <row r="329" s="14" customFormat="1">
      <c r="A329" s="14"/>
      <c r="B329" s="236"/>
      <c r="C329" s="237"/>
      <c r="D329" s="227" t="s">
        <v>136</v>
      </c>
      <c r="E329" s="238" t="s">
        <v>19</v>
      </c>
      <c r="F329" s="239" t="s">
        <v>193</v>
      </c>
      <c r="G329" s="237"/>
      <c r="H329" s="240">
        <v>9</v>
      </c>
      <c r="I329" s="241"/>
      <c r="J329" s="237"/>
      <c r="K329" s="237"/>
      <c r="L329" s="242"/>
      <c r="M329" s="243"/>
      <c r="N329" s="244"/>
      <c r="O329" s="244"/>
      <c r="P329" s="244"/>
      <c r="Q329" s="244"/>
      <c r="R329" s="244"/>
      <c r="S329" s="244"/>
      <c r="T329" s="24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6" t="s">
        <v>136</v>
      </c>
      <c r="AU329" s="246" t="s">
        <v>80</v>
      </c>
      <c r="AV329" s="14" t="s">
        <v>80</v>
      </c>
      <c r="AW329" s="14" t="s">
        <v>33</v>
      </c>
      <c r="AX329" s="14" t="s">
        <v>71</v>
      </c>
      <c r="AY329" s="246" t="s">
        <v>125</v>
      </c>
    </row>
    <row r="330" s="16" customFormat="1">
      <c r="A330" s="16"/>
      <c r="B330" s="258"/>
      <c r="C330" s="259"/>
      <c r="D330" s="227" t="s">
        <v>136</v>
      </c>
      <c r="E330" s="260" t="s">
        <v>19</v>
      </c>
      <c r="F330" s="261" t="s">
        <v>203</v>
      </c>
      <c r="G330" s="259"/>
      <c r="H330" s="262">
        <v>9</v>
      </c>
      <c r="I330" s="263"/>
      <c r="J330" s="259"/>
      <c r="K330" s="259"/>
      <c r="L330" s="264"/>
      <c r="M330" s="265"/>
      <c r="N330" s="266"/>
      <c r="O330" s="266"/>
      <c r="P330" s="266"/>
      <c r="Q330" s="266"/>
      <c r="R330" s="266"/>
      <c r="S330" s="266"/>
      <c r="T330" s="267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T330" s="268" t="s">
        <v>136</v>
      </c>
      <c r="AU330" s="268" t="s">
        <v>80</v>
      </c>
      <c r="AV330" s="16" t="s">
        <v>139</v>
      </c>
      <c r="AW330" s="16" t="s">
        <v>33</v>
      </c>
      <c r="AX330" s="16" t="s">
        <v>71</v>
      </c>
      <c r="AY330" s="268" t="s">
        <v>125</v>
      </c>
    </row>
    <row r="331" s="13" customFormat="1">
      <c r="A331" s="13"/>
      <c r="B331" s="225"/>
      <c r="C331" s="226"/>
      <c r="D331" s="227" t="s">
        <v>136</v>
      </c>
      <c r="E331" s="228" t="s">
        <v>19</v>
      </c>
      <c r="F331" s="229" t="s">
        <v>204</v>
      </c>
      <c r="G331" s="226"/>
      <c r="H331" s="228" t="s">
        <v>19</v>
      </c>
      <c r="I331" s="230"/>
      <c r="J331" s="226"/>
      <c r="K331" s="226"/>
      <c r="L331" s="231"/>
      <c r="M331" s="232"/>
      <c r="N331" s="233"/>
      <c r="O331" s="233"/>
      <c r="P331" s="233"/>
      <c r="Q331" s="233"/>
      <c r="R331" s="233"/>
      <c r="S331" s="233"/>
      <c r="T331" s="23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5" t="s">
        <v>136</v>
      </c>
      <c r="AU331" s="235" t="s">
        <v>80</v>
      </c>
      <c r="AV331" s="13" t="s">
        <v>76</v>
      </c>
      <c r="AW331" s="13" t="s">
        <v>33</v>
      </c>
      <c r="AX331" s="13" t="s">
        <v>71</v>
      </c>
      <c r="AY331" s="235" t="s">
        <v>125</v>
      </c>
    </row>
    <row r="332" s="14" customFormat="1">
      <c r="A332" s="14"/>
      <c r="B332" s="236"/>
      <c r="C332" s="237"/>
      <c r="D332" s="227" t="s">
        <v>136</v>
      </c>
      <c r="E332" s="238" t="s">
        <v>19</v>
      </c>
      <c r="F332" s="239" t="s">
        <v>195</v>
      </c>
      <c r="G332" s="237"/>
      <c r="H332" s="240">
        <v>1.5149999999999999</v>
      </c>
      <c r="I332" s="241"/>
      <c r="J332" s="237"/>
      <c r="K332" s="237"/>
      <c r="L332" s="242"/>
      <c r="M332" s="243"/>
      <c r="N332" s="244"/>
      <c r="O332" s="244"/>
      <c r="P332" s="244"/>
      <c r="Q332" s="244"/>
      <c r="R332" s="244"/>
      <c r="S332" s="244"/>
      <c r="T332" s="24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6" t="s">
        <v>136</v>
      </c>
      <c r="AU332" s="246" t="s">
        <v>80</v>
      </c>
      <c r="AV332" s="14" t="s">
        <v>80</v>
      </c>
      <c r="AW332" s="14" t="s">
        <v>33</v>
      </c>
      <c r="AX332" s="14" t="s">
        <v>71</v>
      </c>
      <c r="AY332" s="246" t="s">
        <v>125</v>
      </c>
    </row>
    <row r="333" s="14" customFormat="1">
      <c r="A333" s="14"/>
      <c r="B333" s="236"/>
      <c r="C333" s="237"/>
      <c r="D333" s="227" t="s">
        <v>136</v>
      </c>
      <c r="E333" s="238" t="s">
        <v>19</v>
      </c>
      <c r="F333" s="239" t="s">
        <v>196</v>
      </c>
      <c r="G333" s="237"/>
      <c r="H333" s="240">
        <v>1.4850000000000001</v>
      </c>
      <c r="I333" s="241"/>
      <c r="J333" s="237"/>
      <c r="K333" s="237"/>
      <c r="L333" s="242"/>
      <c r="M333" s="243"/>
      <c r="N333" s="244"/>
      <c r="O333" s="244"/>
      <c r="P333" s="244"/>
      <c r="Q333" s="244"/>
      <c r="R333" s="244"/>
      <c r="S333" s="244"/>
      <c r="T333" s="245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6" t="s">
        <v>136</v>
      </c>
      <c r="AU333" s="246" t="s">
        <v>80</v>
      </c>
      <c r="AV333" s="14" t="s">
        <v>80</v>
      </c>
      <c r="AW333" s="14" t="s">
        <v>33</v>
      </c>
      <c r="AX333" s="14" t="s">
        <v>71</v>
      </c>
      <c r="AY333" s="246" t="s">
        <v>125</v>
      </c>
    </row>
    <row r="334" s="16" customFormat="1">
      <c r="A334" s="16"/>
      <c r="B334" s="258"/>
      <c r="C334" s="259"/>
      <c r="D334" s="227" t="s">
        <v>136</v>
      </c>
      <c r="E334" s="260" t="s">
        <v>19</v>
      </c>
      <c r="F334" s="261" t="s">
        <v>203</v>
      </c>
      <c r="G334" s="259"/>
      <c r="H334" s="262">
        <v>3</v>
      </c>
      <c r="I334" s="263"/>
      <c r="J334" s="259"/>
      <c r="K334" s="259"/>
      <c r="L334" s="264"/>
      <c r="M334" s="265"/>
      <c r="N334" s="266"/>
      <c r="O334" s="266"/>
      <c r="P334" s="266"/>
      <c r="Q334" s="266"/>
      <c r="R334" s="266"/>
      <c r="S334" s="266"/>
      <c r="T334" s="267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T334" s="268" t="s">
        <v>136</v>
      </c>
      <c r="AU334" s="268" t="s">
        <v>80</v>
      </c>
      <c r="AV334" s="16" t="s">
        <v>139</v>
      </c>
      <c r="AW334" s="16" t="s">
        <v>33</v>
      </c>
      <c r="AX334" s="16" t="s">
        <v>71</v>
      </c>
      <c r="AY334" s="268" t="s">
        <v>125</v>
      </c>
    </row>
    <row r="335" s="13" customFormat="1">
      <c r="A335" s="13"/>
      <c r="B335" s="225"/>
      <c r="C335" s="226"/>
      <c r="D335" s="227" t="s">
        <v>136</v>
      </c>
      <c r="E335" s="228" t="s">
        <v>19</v>
      </c>
      <c r="F335" s="229" t="s">
        <v>397</v>
      </c>
      <c r="G335" s="226"/>
      <c r="H335" s="228" t="s">
        <v>19</v>
      </c>
      <c r="I335" s="230"/>
      <c r="J335" s="226"/>
      <c r="K335" s="226"/>
      <c r="L335" s="231"/>
      <c r="M335" s="232"/>
      <c r="N335" s="233"/>
      <c r="O335" s="233"/>
      <c r="P335" s="233"/>
      <c r="Q335" s="233"/>
      <c r="R335" s="233"/>
      <c r="S335" s="233"/>
      <c r="T335" s="23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5" t="s">
        <v>136</v>
      </c>
      <c r="AU335" s="235" t="s">
        <v>80</v>
      </c>
      <c r="AV335" s="13" t="s">
        <v>76</v>
      </c>
      <c r="AW335" s="13" t="s">
        <v>33</v>
      </c>
      <c r="AX335" s="13" t="s">
        <v>71</v>
      </c>
      <c r="AY335" s="235" t="s">
        <v>125</v>
      </c>
    </row>
    <row r="336" s="14" customFormat="1">
      <c r="A336" s="14"/>
      <c r="B336" s="236"/>
      <c r="C336" s="237"/>
      <c r="D336" s="227" t="s">
        <v>136</v>
      </c>
      <c r="E336" s="238" t="s">
        <v>19</v>
      </c>
      <c r="F336" s="239" t="s">
        <v>398</v>
      </c>
      <c r="G336" s="237"/>
      <c r="H336" s="240">
        <v>15.881</v>
      </c>
      <c r="I336" s="241"/>
      <c r="J336" s="237"/>
      <c r="K336" s="237"/>
      <c r="L336" s="242"/>
      <c r="M336" s="243"/>
      <c r="N336" s="244"/>
      <c r="O336" s="244"/>
      <c r="P336" s="244"/>
      <c r="Q336" s="244"/>
      <c r="R336" s="244"/>
      <c r="S336" s="244"/>
      <c r="T336" s="245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6" t="s">
        <v>136</v>
      </c>
      <c r="AU336" s="246" t="s">
        <v>80</v>
      </c>
      <c r="AV336" s="14" t="s">
        <v>80</v>
      </c>
      <c r="AW336" s="14" t="s">
        <v>33</v>
      </c>
      <c r="AX336" s="14" t="s">
        <v>71</v>
      </c>
      <c r="AY336" s="246" t="s">
        <v>125</v>
      </c>
    </row>
    <row r="337" s="14" customFormat="1">
      <c r="A337" s="14"/>
      <c r="B337" s="236"/>
      <c r="C337" s="237"/>
      <c r="D337" s="227" t="s">
        <v>136</v>
      </c>
      <c r="E337" s="238" t="s">
        <v>19</v>
      </c>
      <c r="F337" s="239" t="s">
        <v>399</v>
      </c>
      <c r="G337" s="237"/>
      <c r="H337" s="240">
        <v>7.0129999999999999</v>
      </c>
      <c r="I337" s="241"/>
      <c r="J337" s="237"/>
      <c r="K337" s="237"/>
      <c r="L337" s="242"/>
      <c r="M337" s="243"/>
      <c r="N337" s="244"/>
      <c r="O337" s="244"/>
      <c r="P337" s="244"/>
      <c r="Q337" s="244"/>
      <c r="R337" s="244"/>
      <c r="S337" s="244"/>
      <c r="T337" s="24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6" t="s">
        <v>136</v>
      </c>
      <c r="AU337" s="246" t="s">
        <v>80</v>
      </c>
      <c r="AV337" s="14" t="s">
        <v>80</v>
      </c>
      <c r="AW337" s="14" t="s">
        <v>33</v>
      </c>
      <c r="AX337" s="14" t="s">
        <v>71</v>
      </c>
      <c r="AY337" s="246" t="s">
        <v>125</v>
      </c>
    </row>
    <row r="338" s="16" customFormat="1">
      <c r="A338" s="16"/>
      <c r="B338" s="258"/>
      <c r="C338" s="259"/>
      <c r="D338" s="227" t="s">
        <v>136</v>
      </c>
      <c r="E338" s="260" t="s">
        <v>19</v>
      </c>
      <c r="F338" s="261" t="s">
        <v>203</v>
      </c>
      <c r="G338" s="259"/>
      <c r="H338" s="262">
        <v>22.893999999999998</v>
      </c>
      <c r="I338" s="263"/>
      <c r="J338" s="259"/>
      <c r="K338" s="259"/>
      <c r="L338" s="264"/>
      <c r="M338" s="265"/>
      <c r="N338" s="266"/>
      <c r="O338" s="266"/>
      <c r="P338" s="266"/>
      <c r="Q338" s="266"/>
      <c r="R338" s="266"/>
      <c r="S338" s="266"/>
      <c r="T338" s="267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T338" s="268" t="s">
        <v>136</v>
      </c>
      <c r="AU338" s="268" t="s">
        <v>80</v>
      </c>
      <c r="AV338" s="16" t="s">
        <v>139</v>
      </c>
      <c r="AW338" s="16" t="s">
        <v>33</v>
      </c>
      <c r="AX338" s="16" t="s">
        <v>71</v>
      </c>
      <c r="AY338" s="268" t="s">
        <v>125</v>
      </c>
    </row>
    <row r="339" s="13" customFormat="1">
      <c r="A339" s="13"/>
      <c r="B339" s="225"/>
      <c r="C339" s="226"/>
      <c r="D339" s="227" t="s">
        <v>136</v>
      </c>
      <c r="E339" s="228" t="s">
        <v>19</v>
      </c>
      <c r="F339" s="229" t="s">
        <v>390</v>
      </c>
      <c r="G339" s="226"/>
      <c r="H339" s="228" t="s">
        <v>19</v>
      </c>
      <c r="I339" s="230"/>
      <c r="J339" s="226"/>
      <c r="K339" s="226"/>
      <c r="L339" s="231"/>
      <c r="M339" s="232"/>
      <c r="N339" s="233"/>
      <c r="O339" s="233"/>
      <c r="P339" s="233"/>
      <c r="Q339" s="233"/>
      <c r="R339" s="233"/>
      <c r="S339" s="233"/>
      <c r="T339" s="23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5" t="s">
        <v>136</v>
      </c>
      <c r="AU339" s="235" t="s">
        <v>80</v>
      </c>
      <c r="AV339" s="13" t="s">
        <v>76</v>
      </c>
      <c r="AW339" s="13" t="s">
        <v>33</v>
      </c>
      <c r="AX339" s="13" t="s">
        <v>71</v>
      </c>
      <c r="AY339" s="235" t="s">
        <v>125</v>
      </c>
    </row>
    <row r="340" s="14" customFormat="1">
      <c r="A340" s="14"/>
      <c r="B340" s="236"/>
      <c r="C340" s="237"/>
      <c r="D340" s="227" t="s">
        <v>136</v>
      </c>
      <c r="E340" s="238" t="s">
        <v>19</v>
      </c>
      <c r="F340" s="239" t="s">
        <v>391</v>
      </c>
      <c r="G340" s="237"/>
      <c r="H340" s="240">
        <v>45</v>
      </c>
      <c r="I340" s="241"/>
      <c r="J340" s="237"/>
      <c r="K340" s="237"/>
      <c r="L340" s="242"/>
      <c r="M340" s="243"/>
      <c r="N340" s="244"/>
      <c r="O340" s="244"/>
      <c r="P340" s="244"/>
      <c r="Q340" s="244"/>
      <c r="R340" s="244"/>
      <c r="S340" s="244"/>
      <c r="T340" s="245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6" t="s">
        <v>136</v>
      </c>
      <c r="AU340" s="246" t="s">
        <v>80</v>
      </c>
      <c r="AV340" s="14" t="s">
        <v>80</v>
      </c>
      <c r="AW340" s="14" t="s">
        <v>33</v>
      </c>
      <c r="AX340" s="14" t="s">
        <v>71</v>
      </c>
      <c r="AY340" s="246" t="s">
        <v>125</v>
      </c>
    </row>
    <row r="341" s="16" customFormat="1">
      <c r="A341" s="16"/>
      <c r="B341" s="258"/>
      <c r="C341" s="259"/>
      <c r="D341" s="227" t="s">
        <v>136</v>
      </c>
      <c r="E341" s="260" t="s">
        <v>19</v>
      </c>
      <c r="F341" s="261" t="s">
        <v>203</v>
      </c>
      <c r="G341" s="259"/>
      <c r="H341" s="262">
        <v>45</v>
      </c>
      <c r="I341" s="263"/>
      <c r="J341" s="259"/>
      <c r="K341" s="259"/>
      <c r="L341" s="264"/>
      <c r="M341" s="265"/>
      <c r="N341" s="266"/>
      <c r="O341" s="266"/>
      <c r="P341" s="266"/>
      <c r="Q341" s="266"/>
      <c r="R341" s="266"/>
      <c r="S341" s="266"/>
      <c r="T341" s="267"/>
      <c r="U341" s="16"/>
      <c r="V341" s="16"/>
      <c r="W341" s="16"/>
      <c r="X341" s="16"/>
      <c r="Y341" s="16"/>
      <c r="Z341" s="16"/>
      <c r="AA341" s="16"/>
      <c r="AB341" s="16"/>
      <c r="AC341" s="16"/>
      <c r="AD341" s="16"/>
      <c r="AE341" s="16"/>
      <c r="AT341" s="268" t="s">
        <v>136</v>
      </c>
      <c r="AU341" s="268" t="s">
        <v>80</v>
      </c>
      <c r="AV341" s="16" t="s">
        <v>139</v>
      </c>
      <c r="AW341" s="16" t="s">
        <v>33</v>
      </c>
      <c r="AX341" s="16" t="s">
        <v>71</v>
      </c>
      <c r="AY341" s="268" t="s">
        <v>125</v>
      </c>
    </row>
    <row r="342" s="15" customFormat="1">
      <c r="A342" s="15"/>
      <c r="B342" s="247"/>
      <c r="C342" s="248"/>
      <c r="D342" s="227" t="s">
        <v>136</v>
      </c>
      <c r="E342" s="249" t="s">
        <v>19</v>
      </c>
      <c r="F342" s="250" t="s">
        <v>165</v>
      </c>
      <c r="G342" s="248"/>
      <c r="H342" s="251">
        <v>188.364</v>
      </c>
      <c r="I342" s="252"/>
      <c r="J342" s="248"/>
      <c r="K342" s="248"/>
      <c r="L342" s="253"/>
      <c r="M342" s="254"/>
      <c r="N342" s="255"/>
      <c r="O342" s="255"/>
      <c r="P342" s="255"/>
      <c r="Q342" s="255"/>
      <c r="R342" s="255"/>
      <c r="S342" s="255"/>
      <c r="T342" s="256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57" t="s">
        <v>136</v>
      </c>
      <c r="AU342" s="257" t="s">
        <v>80</v>
      </c>
      <c r="AV342" s="15" t="s">
        <v>132</v>
      </c>
      <c r="AW342" s="15" t="s">
        <v>33</v>
      </c>
      <c r="AX342" s="15" t="s">
        <v>76</v>
      </c>
      <c r="AY342" s="257" t="s">
        <v>125</v>
      </c>
    </row>
    <row r="343" s="2" customFormat="1" ht="21.75" customHeight="1">
      <c r="A343" s="41"/>
      <c r="B343" s="42"/>
      <c r="C343" s="207" t="s">
        <v>400</v>
      </c>
      <c r="D343" s="207" t="s">
        <v>127</v>
      </c>
      <c r="E343" s="208" t="s">
        <v>401</v>
      </c>
      <c r="F343" s="209" t="s">
        <v>402</v>
      </c>
      <c r="G343" s="210" t="s">
        <v>130</v>
      </c>
      <c r="H343" s="211">
        <v>3.3199999999999998</v>
      </c>
      <c r="I343" s="212"/>
      <c r="J343" s="213">
        <f>ROUND(I343*H343,2)</f>
        <v>0</v>
      </c>
      <c r="K343" s="209" t="s">
        <v>131</v>
      </c>
      <c r="L343" s="47"/>
      <c r="M343" s="214" t="s">
        <v>19</v>
      </c>
      <c r="N343" s="215" t="s">
        <v>42</v>
      </c>
      <c r="O343" s="87"/>
      <c r="P343" s="216">
        <f>O343*H343</f>
        <v>0</v>
      </c>
      <c r="Q343" s="216">
        <v>0.038850000000000003</v>
      </c>
      <c r="R343" s="216">
        <f>Q343*H343</f>
        <v>0.12898200000000001</v>
      </c>
      <c r="S343" s="216">
        <v>0</v>
      </c>
      <c r="T343" s="217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18" t="s">
        <v>132</v>
      </c>
      <c r="AT343" s="218" t="s">
        <v>127</v>
      </c>
      <c r="AU343" s="218" t="s">
        <v>80</v>
      </c>
      <c r="AY343" s="20" t="s">
        <v>125</v>
      </c>
      <c r="BE343" s="219">
        <f>IF(N343="základní",J343,0)</f>
        <v>0</v>
      </c>
      <c r="BF343" s="219">
        <f>IF(N343="snížená",J343,0)</f>
        <v>0</v>
      </c>
      <c r="BG343" s="219">
        <f>IF(N343="zákl. přenesená",J343,0)</f>
        <v>0</v>
      </c>
      <c r="BH343" s="219">
        <f>IF(N343="sníž. přenesená",J343,0)</f>
        <v>0</v>
      </c>
      <c r="BI343" s="219">
        <f>IF(N343="nulová",J343,0)</f>
        <v>0</v>
      </c>
      <c r="BJ343" s="20" t="s">
        <v>76</v>
      </c>
      <c r="BK343" s="219">
        <f>ROUND(I343*H343,2)</f>
        <v>0</v>
      </c>
      <c r="BL343" s="20" t="s">
        <v>132</v>
      </c>
      <c r="BM343" s="218" t="s">
        <v>403</v>
      </c>
    </row>
    <row r="344" s="2" customFormat="1">
      <c r="A344" s="41"/>
      <c r="B344" s="42"/>
      <c r="C344" s="43"/>
      <c r="D344" s="220" t="s">
        <v>134</v>
      </c>
      <c r="E344" s="43"/>
      <c r="F344" s="221" t="s">
        <v>404</v>
      </c>
      <c r="G344" s="43"/>
      <c r="H344" s="43"/>
      <c r="I344" s="222"/>
      <c r="J344" s="43"/>
      <c r="K344" s="43"/>
      <c r="L344" s="47"/>
      <c r="M344" s="223"/>
      <c r="N344" s="224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134</v>
      </c>
      <c r="AU344" s="20" t="s">
        <v>80</v>
      </c>
    </row>
    <row r="345" s="13" customFormat="1">
      <c r="A345" s="13"/>
      <c r="B345" s="225"/>
      <c r="C345" s="226"/>
      <c r="D345" s="227" t="s">
        <v>136</v>
      </c>
      <c r="E345" s="228" t="s">
        <v>19</v>
      </c>
      <c r="F345" s="229" t="s">
        <v>137</v>
      </c>
      <c r="G345" s="226"/>
      <c r="H345" s="228" t="s">
        <v>19</v>
      </c>
      <c r="I345" s="230"/>
      <c r="J345" s="226"/>
      <c r="K345" s="226"/>
      <c r="L345" s="231"/>
      <c r="M345" s="232"/>
      <c r="N345" s="233"/>
      <c r="O345" s="233"/>
      <c r="P345" s="233"/>
      <c r="Q345" s="233"/>
      <c r="R345" s="233"/>
      <c r="S345" s="233"/>
      <c r="T345" s="23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5" t="s">
        <v>136</v>
      </c>
      <c r="AU345" s="235" t="s">
        <v>80</v>
      </c>
      <c r="AV345" s="13" t="s">
        <v>76</v>
      </c>
      <c r="AW345" s="13" t="s">
        <v>33</v>
      </c>
      <c r="AX345" s="13" t="s">
        <v>71</v>
      </c>
      <c r="AY345" s="235" t="s">
        <v>125</v>
      </c>
    </row>
    <row r="346" s="13" customFormat="1">
      <c r="A346" s="13"/>
      <c r="B346" s="225"/>
      <c r="C346" s="226"/>
      <c r="D346" s="227" t="s">
        <v>136</v>
      </c>
      <c r="E346" s="228" t="s">
        <v>19</v>
      </c>
      <c r="F346" s="229" t="s">
        <v>204</v>
      </c>
      <c r="G346" s="226"/>
      <c r="H346" s="228" t="s">
        <v>19</v>
      </c>
      <c r="I346" s="230"/>
      <c r="J346" s="226"/>
      <c r="K346" s="226"/>
      <c r="L346" s="231"/>
      <c r="M346" s="232"/>
      <c r="N346" s="233"/>
      <c r="O346" s="233"/>
      <c r="P346" s="233"/>
      <c r="Q346" s="233"/>
      <c r="R346" s="233"/>
      <c r="S346" s="233"/>
      <c r="T346" s="23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5" t="s">
        <v>136</v>
      </c>
      <c r="AU346" s="235" t="s">
        <v>80</v>
      </c>
      <c r="AV346" s="13" t="s">
        <v>76</v>
      </c>
      <c r="AW346" s="13" t="s">
        <v>33</v>
      </c>
      <c r="AX346" s="13" t="s">
        <v>71</v>
      </c>
      <c r="AY346" s="235" t="s">
        <v>125</v>
      </c>
    </row>
    <row r="347" s="14" customFormat="1">
      <c r="A347" s="14"/>
      <c r="B347" s="236"/>
      <c r="C347" s="237"/>
      <c r="D347" s="227" t="s">
        <v>136</v>
      </c>
      <c r="E347" s="238" t="s">
        <v>19</v>
      </c>
      <c r="F347" s="239" t="s">
        <v>195</v>
      </c>
      <c r="G347" s="237"/>
      <c r="H347" s="240">
        <v>1.5149999999999999</v>
      </c>
      <c r="I347" s="241"/>
      <c r="J347" s="237"/>
      <c r="K347" s="237"/>
      <c r="L347" s="242"/>
      <c r="M347" s="243"/>
      <c r="N347" s="244"/>
      <c r="O347" s="244"/>
      <c r="P347" s="244"/>
      <c r="Q347" s="244"/>
      <c r="R347" s="244"/>
      <c r="S347" s="244"/>
      <c r="T347" s="245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6" t="s">
        <v>136</v>
      </c>
      <c r="AU347" s="246" t="s">
        <v>80</v>
      </c>
      <c r="AV347" s="14" t="s">
        <v>80</v>
      </c>
      <c r="AW347" s="14" t="s">
        <v>33</v>
      </c>
      <c r="AX347" s="14" t="s">
        <v>71</v>
      </c>
      <c r="AY347" s="246" t="s">
        <v>125</v>
      </c>
    </row>
    <row r="348" s="14" customFormat="1">
      <c r="A348" s="14"/>
      <c r="B348" s="236"/>
      <c r="C348" s="237"/>
      <c r="D348" s="227" t="s">
        <v>136</v>
      </c>
      <c r="E348" s="238" t="s">
        <v>19</v>
      </c>
      <c r="F348" s="239" t="s">
        <v>196</v>
      </c>
      <c r="G348" s="237"/>
      <c r="H348" s="240">
        <v>1.4850000000000001</v>
      </c>
      <c r="I348" s="241"/>
      <c r="J348" s="237"/>
      <c r="K348" s="237"/>
      <c r="L348" s="242"/>
      <c r="M348" s="243"/>
      <c r="N348" s="244"/>
      <c r="O348" s="244"/>
      <c r="P348" s="244"/>
      <c r="Q348" s="244"/>
      <c r="R348" s="244"/>
      <c r="S348" s="244"/>
      <c r="T348" s="24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6" t="s">
        <v>136</v>
      </c>
      <c r="AU348" s="246" t="s">
        <v>80</v>
      </c>
      <c r="AV348" s="14" t="s">
        <v>80</v>
      </c>
      <c r="AW348" s="14" t="s">
        <v>33</v>
      </c>
      <c r="AX348" s="14" t="s">
        <v>71</v>
      </c>
      <c r="AY348" s="246" t="s">
        <v>125</v>
      </c>
    </row>
    <row r="349" s="13" customFormat="1">
      <c r="A349" s="13"/>
      <c r="B349" s="225"/>
      <c r="C349" s="226"/>
      <c r="D349" s="227" t="s">
        <v>136</v>
      </c>
      <c r="E349" s="228" t="s">
        <v>19</v>
      </c>
      <c r="F349" s="229" t="s">
        <v>405</v>
      </c>
      <c r="G349" s="226"/>
      <c r="H349" s="228" t="s">
        <v>19</v>
      </c>
      <c r="I349" s="230"/>
      <c r="J349" s="226"/>
      <c r="K349" s="226"/>
      <c r="L349" s="231"/>
      <c r="M349" s="232"/>
      <c r="N349" s="233"/>
      <c r="O349" s="233"/>
      <c r="P349" s="233"/>
      <c r="Q349" s="233"/>
      <c r="R349" s="233"/>
      <c r="S349" s="233"/>
      <c r="T349" s="23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5" t="s">
        <v>136</v>
      </c>
      <c r="AU349" s="235" t="s">
        <v>80</v>
      </c>
      <c r="AV349" s="13" t="s">
        <v>76</v>
      </c>
      <c r="AW349" s="13" t="s">
        <v>33</v>
      </c>
      <c r="AX349" s="13" t="s">
        <v>71</v>
      </c>
      <c r="AY349" s="235" t="s">
        <v>125</v>
      </c>
    </row>
    <row r="350" s="14" customFormat="1">
      <c r="A350" s="14"/>
      <c r="B350" s="236"/>
      <c r="C350" s="237"/>
      <c r="D350" s="227" t="s">
        <v>136</v>
      </c>
      <c r="E350" s="238" t="s">
        <v>19</v>
      </c>
      <c r="F350" s="239" t="s">
        <v>406</v>
      </c>
      <c r="G350" s="237"/>
      <c r="H350" s="240">
        <v>0.32000000000000001</v>
      </c>
      <c r="I350" s="241"/>
      <c r="J350" s="237"/>
      <c r="K350" s="237"/>
      <c r="L350" s="242"/>
      <c r="M350" s="243"/>
      <c r="N350" s="244"/>
      <c r="O350" s="244"/>
      <c r="P350" s="244"/>
      <c r="Q350" s="244"/>
      <c r="R350" s="244"/>
      <c r="S350" s="244"/>
      <c r="T350" s="245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6" t="s">
        <v>136</v>
      </c>
      <c r="AU350" s="246" t="s">
        <v>80</v>
      </c>
      <c r="AV350" s="14" t="s">
        <v>80</v>
      </c>
      <c r="AW350" s="14" t="s">
        <v>33</v>
      </c>
      <c r="AX350" s="14" t="s">
        <v>71</v>
      </c>
      <c r="AY350" s="246" t="s">
        <v>125</v>
      </c>
    </row>
    <row r="351" s="15" customFormat="1">
      <c r="A351" s="15"/>
      <c r="B351" s="247"/>
      <c r="C351" s="248"/>
      <c r="D351" s="227" t="s">
        <v>136</v>
      </c>
      <c r="E351" s="249" t="s">
        <v>19</v>
      </c>
      <c r="F351" s="250" t="s">
        <v>165</v>
      </c>
      <c r="G351" s="248"/>
      <c r="H351" s="251">
        <v>3.3199999999999998</v>
      </c>
      <c r="I351" s="252"/>
      <c r="J351" s="248"/>
      <c r="K351" s="248"/>
      <c r="L351" s="253"/>
      <c r="M351" s="254"/>
      <c r="N351" s="255"/>
      <c r="O351" s="255"/>
      <c r="P351" s="255"/>
      <c r="Q351" s="255"/>
      <c r="R351" s="255"/>
      <c r="S351" s="255"/>
      <c r="T351" s="256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57" t="s">
        <v>136</v>
      </c>
      <c r="AU351" s="257" t="s">
        <v>80</v>
      </c>
      <c r="AV351" s="15" t="s">
        <v>132</v>
      </c>
      <c r="AW351" s="15" t="s">
        <v>33</v>
      </c>
      <c r="AX351" s="15" t="s">
        <v>76</v>
      </c>
      <c r="AY351" s="257" t="s">
        <v>125</v>
      </c>
    </row>
    <row r="352" s="2" customFormat="1" ht="21.75" customHeight="1">
      <c r="A352" s="41"/>
      <c r="B352" s="42"/>
      <c r="C352" s="207" t="s">
        <v>407</v>
      </c>
      <c r="D352" s="207" t="s">
        <v>127</v>
      </c>
      <c r="E352" s="208" t="s">
        <v>408</v>
      </c>
      <c r="F352" s="209" t="s">
        <v>409</v>
      </c>
      <c r="G352" s="210" t="s">
        <v>130</v>
      </c>
      <c r="H352" s="211">
        <v>67.894000000000005</v>
      </c>
      <c r="I352" s="212"/>
      <c r="J352" s="213">
        <f>ROUND(I352*H352,2)</f>
        <v>0</v>
      </c>
      <c r="K352" s="209" t="s">
        <v>131</v>
      </c>
      <c r="L352" s="47"/>
      <c r="M352" s="214" t="s">
        <v>19</v>
      </c>
      <c r="N352" s="215" t="s">
        <v>42</v>
      </c>
      <c r="O352" s="87"/>
      <c r="P352" s="216">
        <f>O352*H352</f>
        <v>0</v>
      </c>
      <c r="Q352" s="216">
        <v>0.020140000000000002</v>
      </c>
      <c r="R352" s="216">
        <f>Q352*H352</f>
        <v>1.3673851600000002</v>
      </c>
      <c r="S352" s="216">
        <v>0</v>
      </c>
      <c r="T352" s="217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18" t="s">
        <v>132</v>
      </c>
      <c r="AT352" s="218" t="s">
        <v>127</v>
      </c>
      <c r="AU352" s="218" t="s">
        <v>80</v>
      </c>
      <c r="AY352" s="20" t="s">
        <v>125</v>
      </c>
      <c r="BE352" s="219">
        <f>IF(N352="základní",J352,0)</f>
        <v>0</v>
      </c>
      <c r="BF352" s="219">
        <f>IF(N352="snížená",J352,0)</f>
        <v>0</v>
      </c>
      <c r="BG352" s="219">
        <f>IF(N352="zákl. přenesená",J352,0)</f>
        <v>0</v>
      </c>
      <c r="BH352" s="219">
        <f>IF(N352="sníž. přenesená",J352,0)</f>
        <v>0</v>
      </c>
      <c r="BI352" s="219">
        <f>IF(N352="nulová",J352,0)</f>
        <v>0</v>
      </c>
      <c r="BJ352" s="20" t="s">
        <v>76</v>
      </c>
      <c r="BK352" s="219">
        <f>ROUND(I352*H352,2)</f>
        <v>0</v>
      </c>
      <c r="BL352" s="20" t="s">
        <v>132</v>
      </c>
      <c r="BM352" s="218" t="s">
        <v>410</v>
      </c>
    </row>
    <row r="353" s="2" customFormat="1">
      <c r="A353" s="41"/>
      <c r="B353" s="42"/>
      <c r="C353" s="43"/>
      <c r="D353" s="220" t="s">
        <v>134</v>
      </c>
      <c r="E353" s="43"/>
      <c r="F353" s="221" t="s">
        <v>411</v>
      </c>
      <c r="G353" s="43"/>
      <c r="H353" s="43"/>
      <c r="I353" s="222"/>
      <c r="J353" s="43"/>
      <c r="K353" s="43"/>
      <c r="L353" s="47"/>
      <c r="M353" s="223"/>
      <c r="N353" s="224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134</v>
      </c>
      <c r="AU353" s="20" t="s">
        <v>80</v>
      </c>
    </row>
    <row r="354" s="13" customFormat="1">
      <c r="A354" s="13"/>
      <c r="B354" s="225"/>
      <c r="C354" s="226"/>
      <c r="D354" s="227" t="s">
        <v>136</v>
      </c>
      <c r="E354" s="228" t="s">
        <v>19</v>
      </c>
      <c r="F354" s="229" t="s">
        <v>137</v>
      </c>
      <c r="G354" s="226"/>
      <c r="H354" s="228" t="s">
        <v>19</v>
      </c>
      <c r="I354" s="230"/>
      <c r="J354" s="226"/>
      <c r="K354" s="226"/>
      <c r="L354" s="231"/>
      <c r="M354" s="232"/>
      <c r="N354" s="233"/>
      <c r="O354" s="233"/>
      <c r="P354" s="233"/>
      <c r="Q354" s="233"/>
      <c r="R354" s="233"/>
      <c r="S354" s="233"/>
      <c r="T354" s="23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5" t="s">
        <v>136</v>
      </c>
      <c r="AU354" s="235" t="s">
        <v>80</v>
      </c>
      <c r="AV354" s="13" t="s">
        <v>76</v>
      </c>
      <c r="AW354" s="13" t="s">
        <v>33</v>
      </c>
      <c r="AX354" s="13" t="s">
        <v>71</v>
      </c>
      <c r="AY354" s="235" t="s">
        <v>125</v>
      </c>
    </row>
    <row r="355" s="13" customFormat="1">
      <c r="A355" s="13"/>
      <c r="B355" s="225"/>
      <c r="C355" s="226"/>
      <c r="D355" s="227" t="s">
        <v>136</v>
      </c>
      <c r="E355" s="228" t="s">
        <v>19</v>
      </c>
      <c r="F355" s="229" t="s">
        <v>397</v>
      </c>
      <c r="G355" s="226"/>
      <c r="H355" s="228" t="s">
        <v>19</v>
      </c>
      <c r="I355" s="230"/>
      <c r="J355" s="226"/>
      <c r="K355" s="226"/>
      <c r="L355" s="231"/>
      <c r="M355" s="232"/>
      <c r="N355" s="233"/>
      <c r="O355" s="233"/>
      <c r="P355" s="233"/>
      <c r="Q355" s="233"/>
      <c r="R355" s="233"/>
      <c r="S355" s="233"/>
      <c r="T355" s="23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5" t="s">
        <v>136</v>
      </c>
      <c r="AU355" s="235" t="s">
        <v>80</v>
      </c>
      <c r="AV355" s="13" t="s">
        <v>76</v>
      </c>
      <c r="AW355" s="13" t="s">
        <v>33</v>
      </c>
      <c r="AX355" s="13" t="s">
        <v>71</v>
      </c>
      <c r="AY355" s="235" t="s">
        <v>125</v>
      </c>
    </row>
    <row r="356" s="14" customFormat="1">
      <c r="A356" s="14"/>
      <c r="B356" s="236"/>
      <c r="C356" s="237"/>
      <c r="D356" s="227" t="s">
        <v>136</v>
      </c>
      <c r="E356" s="238" t="s">
        <v>19</v>
      </c>
      <c r="F356" s="239" t="s">
        <v>398</v>
      </c>
      <c r="G356" s="237"/>
      <c r="H356" s="240">
        <v>15.881</v>
      </c>
      <c r="I356" s="241"/>
      <c r="J356" s="237"/>
      <c r="K356" s="237"/>
      <c r="L356" s="242"/>
      <c r="M356" s="243"/>
      <c r="N356" s="244"/>
      <c r="O356" s="244"/>
      <c r="P356" s="244"/>
      <c r="Q356" s="244"/>
      <c r="R356" s="244"/>
      <c r="S356" s="244"/>
      <c r="T356" s="245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6" t="s">
        <v>136</v>
      </c>
      <c r="AU356" s="246" t="s">
        <v>80</v>
      </c>
      <c r="AV356" s="14" t="s">
        <v>80</v>
      </c>
      <c r="AW356" s="14" t="s">
        <v>33</v>
      </c>
      <c r="AX356" s="14" t="s">
        <v>71</v>
      </c>
      <c r="AY356" s="246" t="s">
        <v>125</v>
      </c>
    </row>
    <row r="357" s="14" customFormat="1">
      <c r="A357" s="14"/>
      <c r="B357" s="236"/>
      <c r="C357" s="237"/>
      <c r="D357" s="227" t="s">
        <v>136</v>
      </c>
      <c r="E357" s="238" t="s">
        <v>19</v>
      </c>
      <c r="F357" s="239" t="s">
        <v>399</v>
      </c>
      <c r="G357" s="237"/>
      <c r="H357" s="240">
        <v>7.0129999999999999</v>
      </c>
      <c r="I357" s="241"/>
      <c r="J357" s="237"/>
      <c r="K357" s="237"/>
      <c r="L357" s="242"/>
      <c r="M357" s="243"/>
      <c r="N357" s="244"/>
      <c r="O357" s="244"/>
      <c r="P357" s="244"/>
      <c r="Q357" s="244"/>
      <c r="R357" s="244"/>
      <c r="S357" s="244"/>
      <c r="T357" s="245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6" t="s">
        <v>136</v>
      </c>
      <c r="AU357" s="246" t="s">
        <v>80</v>
      </c>
      <c r="AV357" s="14" t="s">
        <v>80</v>
      </c>
      <c r="AW357" s="14" t="s">
        <v>33</v>
      </c>
      <c r="AX357" s="14" t="s">
        <v>71</v>
      </c>
      <c r="AY357" s="246" t="s">
        <v>125</v>
      </c>
    </row>
    <row r="358" s="13" customFormat="1">
      <c r="A358" s="13"/>
      <c r="B358" s="225"/>
      <c r="C358" s="226"/>
      <c r="D358" s="227" t="s">
        <v>136</v>
      </c>
      <c r="E358" s="228" t="s">
        <v>19</v>
      </c>
      <c r="F358" s="229" t="s">
        <v>412</v>
      </c>
      <c r="G358" s="226"/>
      <c r="H358" s="228" t="s">
        <v>19</v>
      </c>
      <c r="I358" s="230"/>
      <c r="J358" s="226"/>
      <c r="K358" s="226"/>
      <c r="L358" s="231"/>
      <c r="M358" s="232"/>
      <c r="N358" s="233"/>
      <c r="O358" s="233"/>
      <c r="P358" s="233"/>
      <c r="Q358" s="233"/>
      <c r="R358" s="233"/>
      <c r="S358" s="233"/>
      <c r="T358" s="23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5" t="s">
        <v>136</v>
      </c>
      <c r="AU358" s="235" t="s">
        <v>80</v>
      </c>
      <c r="AV358" s="13" t="s">
        <v>76</v>
      </c>
      <c r="AW358" s="13" t="s">
        <v>33</v>
      </c>
      <c r="AX358" s="13" t="s">
        <v>71</v>
      </c>
      <c r="AY358" s="235" t="s">
        <v>125</v>
      </c>
    </row>
    <row r="359" s="14" customFormat="1">
      <c r="A359" s="14"/>
      <c r="B359" s="236"/>
      <c r="C359" s="237"/>
      <c r="D359" s="227" t="s">
        <v>136</v>
      </c>
      <c r="E359" s="238" t="s">
        <v>19</v>
      </c>
      <c r="F359" s="239" t="s">
        <v>391</v>
      </c>
      <c r="G359" s="237"/>
      <c r="H359" s="240">
        <v>45</v>
      </c>
      <c r="I359" s="241"/>
      <c r="J359" s="237"/>
      <c r="K359" s="237"/>
      <c r="L359" s="242"/>
      <c r="M359" s="243"/>
      <c r="N359" s="244"/>
      <c r="O359" s="244"/>
      <c r="P359" s="244"/>
      <c r="Q359" s="244"/>
      <c r="R359" s="244"/>
      <c r="S359" s="244"/>
      <c r="T359" s="245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6" t="s">
        <v>136</v>
      </c>
      <c r="AU359" s="246" t="s">
        <v>80</v>
      </c>
      <c r="AV359" s="14" t="s">
        <v>80</v>
      </c>
      <c r="AW359" s="14" t="s">
        <v>33</v>
      </c>
      <c r="AX359" s="14" t="s">
        <v>71</v>
      </c>
      <c r="AY359" s="246" t="s">
        <v>125</v>
      </c>
    </row>
    <row r="360" s="15" customFormat="1">
      <c r="A360" s="15"/>
      <c r="B360" s="247"/>
      <c r="C360" s="248"/>
      <c r="D360" s="227" t="s">
        <v>136</v>
      </c>
      <c r="E360" s="249" t="s">
        <v>19</v>
      </c>
      <c r="F360" s="250" t="s">
        <v>165</v>
      </c>
      <c r="G360" s="248"/>
      <c r="H360" s="251">
        <v>67.894000000000005</v>
      </c>
      <c r="I360" s="252"/>
      <c r="J360" s="248"/>
      <c r="K360" s="248"/>
      <c r="L360" s="253"/>
      <c r="M360" s="254"/>
      <c r="N360" s="255"/>
      <c r="O360" s="255"/>
      <c r="P360" s="255"/>
      <c r="Q360" s="255"/>
      <c r="R360" s="255"/>
      <c r="S360" s="255"/>
      <c r="T360" s="256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57" t="s">
        <v>136</v>
      </c>
      <c r="AU360" s="257" t="s">
        <v>80</v>
      </c>
      <c r="AV360" s="15" t="s">
        <v>132</v>
      </c>
      <c r="AW360" s="15" t="s">
        <v>33</v>
      </c>
      <c r="AX360" s="15" t="s">
        <v>76</v>
      </c>
      <c r="AY360" s="257" t="s">
        <v>125</v>
      </c>
    </row>
    <row r="361" s="2" customFormat="1" ht="24.15" customHeight="1">
      <c r="A361" s="41"/>
      <c r="B361" s="42"/>
      <c r="C361" s="207" t="s">
        <v>413</v>
      </c>
      <c r="D361" s="207" t="s">
        <v>127</v>
      </c>
      <c r="E361" s="208" t="s">
        <v>414</v>
      </c>
      <c r="F361" s="209" t="s">
        <v>415</v>
      </c>
      <c r="G361" s="210" t="s">
        <v>130</v>
      </c>
      <c r="H361" s="211">
        <v>71.213999999999999</v>
      </c>
      <c r="I361" s="212"/>
      <c r="J361" s="213">
        <f>ROUND(I361*H361,2)</f>
        <v>0</v>
      </c>
      <c r="K361" s="209" t="s">
        <v>131</v>
      </c>
      <c r="L361" s="47"/>
      <c r="M361" s="214" t="s">
        <v>19</v>
      </c>
      <c r="N361" s="215" t="s">
        <v>42</v>
      </c>
      <c r="O361" s="87"/>
      <c r="P361" s="216">
        <f>O361*H361</f>
        <v>0</v>
      </c>
      <c r="Q361" s="216">
        <v>0</v>
      </c>
      <c r="R361" s="216">
        <f>Q361*H361</f>
        <v>0</v>
      </c>
      <c r="S361" s="216">
        <v>0</v>
      </c>
      <c r="T361" s="217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18" t="s">
        <v>132</v>
      </c>
      <c r="AT361" s="218" t="s">
        <v>127</v>
      </c>
      <c r="AU361" s="218" t="s">
        <v>80</v>
      </c>
      <c r="AY361" s="20" t="s">
        <v>125</v>
      </c>
      <c r="BE361" s="219">
        <f>IF(N361="základní",J361,0)</f>
        <v>0</v>
      </c>
      <c r="BF361" s="219">
        <f>IF(N361="snížená",J361,0)</f>
        <v>0</v>
      </c>
      <c r="BG361" s="219">
        <f>IF(N361="zákl. přenesená",J361,0)</f>
        <v>0</v>
      </c>
      <c r="BH361" s="219">
        <f>IF(N361="sníž. přenesená",J361,0)</f>
        <v>0</v>
      </c>
      <c r="BI361" s="219">
        <f>IF(N361="nulová",J361,0)</f>
        <v>0</v>
      </c>
      <c r="BJ361" s="20" t="s">
        <v>76</v>
      </c>
      <c r="BK361" s="219">
        <f>ROUND(I361*H361,2)</f>
        <v>0</v>
      </c>
      <c r="BL361" s="20" t="s">
        <v>132</v>
      </c>
      <c r="BM361" s="218" t="s">
        <v>416</v>
      </c>
    </row>
    <row r="362" s="2" customFormat="1">
      <c r="A362" s="41"/>
      <c r="B362" s="42"/>
      <c r="C362" s="43"/>
      <c r="D362" s="220" t="s">
        <v>134</v>
      </c>
      <c r="E362" s="43"/>
      <c r="F362" s="221" t="s">
        <v>417</v>
      </c>
      <c r="G362" s="43"/>
      <c r="H362" s="43"/>
      <c r="I362" s="222"/>
      <c r="J362" s="43"/>
      <c r="K362" s="43"/>
      <c r="L362" s="47"/>
      <c r="M362" s="223"/>
      <c r="N362" s="224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134</v>
      </c>
      <c r="AU362" s="20" t="s">
        <v>80</v>
      </c>
    </row>
    <row r="363" s="14" customFormat="1">
      <c r="A363" s="14"/>
      <c r="B363" s="236"/>
      <c r="C363" s="237"/>
      <c r="D363" s="227" t="s">
        <v>136</v>
      </c>
      <c r="E363" s="238" t="s">
        <v>19</v>
      </c>
      <c r="F363" s="239" t="s">
        <v>418</v>
      </c>
      <c r="G363" s="237"/>
      <c r="H363" s="240">
        <v>71.213999999999999</v>
      </c>
      <c r="I363" s="241"/>
      <c r="J363" s="237"/>
      <c r="K363" s="237"/>
      <c r="L363" s="242"/>
      <c r="M363" s="243"/>
      <c r="N363" s="244"/>
      <c r="O363" s="244"/>
      <c r="P363" s="244"/>
      <c r="Q363" s="244"/>
      <c r="R363" s="244"/>
      <c r="S363" s="244"/>
      <c r="T363" s="245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6" t="s">
        <v>136</v>
      </c>
      <c r="AU363" s="246" t="s">
        <v>80</v>
      </c>
      <c r="AV363" s="14" t="s">
        <v>80</v>
      </c>
      <c r="AW363" s="14" t="s">
        <v>33</v>
      </c>
      <c r="AX363" s="14" t="s">
        <v>76</v>
      </c>
      <c r="AY363" s="246" t="s">
        <v>125</v>
      </c>
    </row>
    <row r="364" s="2" customFormat="1" ht="21.75" customHeight="1">
      <c r="A364" s="41"/>
      <c r="B364" s="42"/>
      <c r="C364" s="207" t="s">
        <v>419</v>
      </c>
      <c r="D364" s="207" t="s">
        <v>127</v>
      </c>
      <c r="E364" s="208" t="s">
        <v>420</v>
      </c>
      <c r="F364" s="209" t="s">
        <v>421</v>
      </c>
      <c r="G364" s="210" t="s">
        <v>130</v>
      </c>
      <c r="H364" s="211">
        <v>1.5009999999999999</v>
      </c>
      <c r="I364" s="212"/>
      <c r="J364" s="213">
        <f>ROUND(I364*H364,2)</f>
        <v>0</v>
      </c>
      <c r="K364" s="209" t="s">
        <v>131</v>
      </c>
      <c r="L364" s="47"/>
      <c r="M364" s="214" t="s">
        <v>19</v>
      </c>
      <c r="N364" s="215" t="s">
        <v>42</v>
      </c>
      <c r="O364" s="87"/>
      <c r="P364" s="216">
        <f>O364*H364</f>
        <v>0</v>
      </c>
      <c r="Q364" s="216">
        <v>0.0015299999999999999</v>
      </c>
      <c r="R364" s="216">
        <f>Q364*H364</f>
        <v>0.0022965299999999998</v>
      </c>
      <c r="S364" s="216">
        <v>0</v>
      </c>
      <c r="T364" s="217">
        <f>S364*H364</f>
        <v>0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18" t="s">
        <v>132</v>
      </c>
      <c r="AT364" s="218" t="s">
        <v>127</v>
      </c>
      <c r="AU364" s="218" t="s">
        <v>80</v>
      </c>
      <c r="AY364" s="20" t="s">
        <v>125</v>
      </c>
      <c r="BE364" s="219">
        <f>IF(N364="základní",J364,0)</f>
        <v>0</v>
      </c>
      <c r="BF364" s="219">
        <f>IF(N364="snížená",J364,0)</f>
        <v>0</v>
      </c>
      <c r="BG364" s="219">
        <f>IF(N364="zákl. přenesená",J364,0)</f>
        <v>0</v>
      </c>
      <c r="BH364" s="219">
        <f>IF(N364="sníž. přenesená",J364,0)</f>
        <v>0</v>
      </c>
      <c r="BI364" s="219">
        <f>IF(N364="nulová",J364,0)</f>
        <v>0</v>
      </c>
      <c r="BJ364" s="20" t="s">
        <v>76</v>
      </c>
      <c r="BK364" s="219">
        <f>ROUND(I364*H364,2)</f>
        <v>0</v>
      </c>
      <c r="BL364" s="20" t="s">
        <v>132</v>
      </c>
      <c r="BM364" s="218" t="s">
        <v>422</v>
      </c>
    </row>
    <row r="365" s="2" customFormat="1">
      <c r="A365" s="41"/>
      <c r="B365" s="42"/>
      <c r="C365" s="43"/>
      <c r="D365" s="220" t="s">
        <v>134</v>
      </c>
      <c r="E365" s="43"/>
      <c r="F365" s="221" t="s">
        <v>423</v>
      </c>
      <c r="G365" s="43"/>
      <c r="H365" s="43"/>
      <c r="I365" s="222"/>
      <c r="J365" s="43"/>
      <c r="K365" s="43"/>
      <c r="L365" s="47"/>
      <c r="M365" s="223"/>
      <c r="N365" s="224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20" t="s">
        <v>134</v>
      </c>
      <c r="AU365" s="20" t="s">
        <v>80</v>
      </c>
    </row>
    <row r="366" s="13" customFormat="1">
      <c r="A366" s="13"/>
      <c r="B366" s="225"/>
      <c r="C366" s="226"/>
      <c r="D366" s="227" t="s">
        <v>136</v>
      </c>
      <c r="E366" s="228" t="s">
        <v>19</v>
      </c>
      <c r="F366" s="229" t="s">
        <v>137</v>
      </c>
      <c r="G366" s="226"/>
      <c r="H366" s="228" t="s">
        <v>19</v>
      </c>
      <c r="I366" s="230"/>
      <c r="J366" s="226"/>
      <c r="K366" s="226"/>
      <c r="L366" s="231"/>
      <c r="M366" s="232"/>
      <c r="N366" s="233"/>
      <c r="O366" s="233"/>
      <c r="P366" s="233"/>
      <c r="Q366" s="233"/>
      <c r="R366" s="233"/>
      <c r="S366" s="233"/>
      <c r="T366" s="234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5" t="s">
        <v>136</v>
      </c>
      <c r="AU366" s="235" t="s">
        <v>80</v>
      </c>
      <c r="AV366" s="13" t="s">
        <v>76</v>
      </c>
      <c r="AW366" s="13" t="s">
        <v>33</v>
      </c>
      <c r="AX366" s="13" t="s">
        <v>71</v>
      </c>
      <c r="AY366" s="235" t="s">
        <v>125</v>
      </c>
    </row>
    <row r="367" s="13" customFormat="1">
      <c r="A367" s="13"/>
      <c r="B367" s="225"/>
      <c r="C367" s="226"/>
      <c r="D367" s="227" t="s">
        <v>136</v>
      </c>
      <c r="E367" s="228" t="s">
        <v>19</v>
      </c>
      <c r="F367" s="229" t="s">
        <v>204</v>
      </c>
      <c r="G367" s="226"/>
      <c r="H367" s="228" t="s">
        <v>19</v>
      </c>
      <c r="I367" s="230"/>
      <c r="J367" s="226"/>
      <c r="K367" s="226"/>
      <c r="L367" s="231"/>
      <c r="M367" s="232"/>
      <c r="N367" s="233"/>
      <c r="O367" s="233"/>
      <c r="P367" s="233"/>
      <c r="Q367" s="233"/>
      <c r="R367" s="233"/>
      <c r="S367" s="233"/>
      <c r="T367" s="23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5" t="s">
        <v>136</v>
      </c>
      <c r="AU367" s="235" t="s">
        <v>80</v>
      </c>
      <c r="AV367" s="13" t="s">
        <v>76</v>
      </c>
      <c r="AW367" s="13" t="s">
        <v>33</v>
      </c>
      <c r="AX367" s="13" t="s">
        <v>71</v>
      </c>
      <c r="AY367" s="235" t="s">
        <v>125</v>
      </c>
    </row>
    <row r="368" s="14" customFormat="1">
      <c r="A368" s="14"/>
      <c r="B368" s="236"/>
      <c r="C368" s="237"/>
      <c r="D368" s="227" t="s">
        <v>136</v>
      </c>
      <c r="E368" s="238" t="s">
        <v>19</v>
      </c>
      <c r="F368" s="239" t="s">
        <v>424</v>
      </c>
      <c r="G368" s="237"/>
      <c r="H368" s="240">
        <v>0.75800000000000001</v>
      </c>
      <c r="I368" s="241"/>
      <c r="J368" s="237"/>
      <c r="K368" s="237"/>
      <c r="L368" s="242"/>
      <c r="M368" s="243"/>
      <c r="N368" s="244"/>
      <c r="O368" s="244"/>
      <c r="P368" s="244"/>
      <c r="Q368" s="244"/>
      <c r="R368" s="244"/>
      <c r="S368" s="244"/>
      <c r="T368" s="245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6" t="s">
        <v>136</v>
      </c>
      <c r="AU368" s="246" t="s">
        <v>80</v>
      </c>
      <c r="AV368" s="14" t="s">
        <v>80</v>
      </c>
      <c r="AW368" s="14" t="s">
        <v>33</v>
      </c>
      <c r="AX368" s="14" t="s">
        <v>71</v>
      </c>
      <c r="AY368" s="246" t="s">
        <v>125</v>
      </c>
    </row>
    <row r="369" s="14" customFormat="1">
      <c r="A369" s="14"/>
      <c r="B369" s="236"/>
      <c r="C369" s="237"/>
      <c r="D369" s="227" t="s">
        <v>136</v>
      </c>
      <c r="E369" s="238" t="s">
        <v>19</v>
      </c>
      <c r="F369" s="239" t="s">
        <v>425</v>
      </c>
      <c r="G369" s="237"/>
      <c r="H369" s="240">
        <v>0.74299999999999999</v>
      </c>
      <c r="I369" s="241"/>
      <c r="J369" s="237"/>
      <c r="K369" s="237"/>
      <c r="L369" s="242"/>
      <c r="M369" s="243"/>
      <c r="N369" s="244"/>
      <c r="O369" s="244"/>
      <c r="P369" s="244"/>
      <c r="Q369" s="244"/>
      <c r="R369" s="244"/>
      <c r="S369" s="244"/>
      <c r="T369" s="245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6" t="s">
        <v>136</v>
      </c>
      <c r="AU369" s="246" t="s">
        <v>80</v>
      </c>
      <c r="AV369" s="14" t="s">
        <v>80</v>
      </c>
      <c r="AW369" s="14" t="s">
        <v>33</v>
      </c>
      <c r="AX369" s="14" t="s">
        <v>71</v>
      </c>
      <c r="AY369" s="246" t="s">
        <v>125</v>
      </c>
    </row>
    <row r="370" s="15" customFormat="1">
      <c r="A370" s="15"/>
      <c r="B370" s="247"/>
      <c r="C370" s="248"/>
      <c r="D370" s="227" t="s">
        <v>136</v>
      </c>
      <c r="E370" s="249" t="s">
        <v>19</v>
      </c>
      <c r="F370" s="250" t="s">
        <v>165</v>
      </c>
      <c r="G370" s="248"/>
      <c r="H370" s="251">
        <v>1.5009999999999999</v>
      </c>
      <c r="I370" s="252"/>
      <c r="J370" s="248"/>
      <c r="K370" s="248"/>
      <c r="L370" s="253"/>
      <c r="M370" s="254"/>
      <c r="N370" s="255"/>
      <c r="O370" s="255"/>
      <c r="P370" s="255"/>
      <c r="Q370" s="255"/>
      <c r="R370" s="255"/>
      <c r="S370" s="255"/>
      <c r="T370" s="256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57" t="s">
        <v>136</v>
      </c>
      <c r="AU370" s="257" t="s">
        <v>80</v>
      </c>
      <c r="AV370" s="15" t="s">
        <v>132</v>
      </c>
      <c r="AW370" s="15" t="s">
        <v>33</v>
      </c>
      <c r="AX370" s="15" t="s">
        <v>76</v>
      </c>
      <c r="AY370" s="257" t="s">
        <v>125</v>
      </c>
    </row>
    <row r="371" s="2" customFormat="1" ht="21.75" customHeight="1">
      <c r="A371" s="41"/>
      <c r="B371" s="42"/>
      <c r="C371" s="207" t="s">
        <v>426</v>
      </c>
      <c r="D371" s="207" t="s">
        <v>127</v>
      </c>
      <c r="E371" s="208" t="s">
        <v>427</v>
      </c>
      <c r="F371" s="209" t="s">
        <v>428</v>
      </c>
      <c r="G371" s="210" t="s">
        <v>130</v>
      </c>
      <c r="H371" s="211">
        <v>22.893999999999998</v>
      </c>
      <c r="I371" s="212"/>
      <c r="J371" s="213">
        <f>ROUND(I371*H371,2)</f>
        <v>0</v>
      </c>
      <c r="K371" s="209" t="s">
        <v>131</v>
      </c>
      <c r="L371" s="47"/>
      <c r="M371" s="214" t="s">
        <v>19</v>
      </c>
      <c r="N371" s="215" t="s">
        <v>42</v>
      </c>
      <c r="O371" s="87"/>
      <c r="P371" s="216">
        <f>O371*H371</f>
        <v>0</v>
      </c>
      <c r="Q371" s="216">
        <v>0.0013400000000000001</v>
      </c>
      <c r="R371" s="216">
        <f>Q371*H371</f>
        <v>0.030677959999999997</v>
      </c>
      <c r="S371" s="216">
        <v>0</v>
      </c>
      <c r="T371" s="217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18" t="s">
        <v>132</v>
      </c>
      <c r="AT371" s="218" t="s">
        <v>127</v>
      </c>
      <c r="AU371" s="218" t="s">
        <v>80</v>
      </c>
      <c r="AY371" s="20" t="s">
        <v>125</v>
      </c>
      <c r="BE371" s="219">
        <f>IF(N371="základní",J371,0)</f>
        <v>0</v>
      </c>
      <c r="BF371" s="219">
        <f>IF(N371="snížená",J371,0)</f>
        <v>0</v>
      </c>
      <c r="BG371" s="219">
        <f>IF(N371="zákl. přenesená",J371,0)</f>
        <v>0</v>
      </c>
      <c r="BH371" s="219">
        <f>IF(N371="sníž. přenesená",J371,0)</f>
        <v>0</v>
      </c>
      <c r="BI371" s="219">
        <f>IF(N371="nulová",J371,0)</f>
        <v>0</v>
      </c>
      <c r="BJ371" s="20" t="s">
        <v>76</v>
      </c>
      <c r="BK371" s="219">
        <f>ROUND(I371*H371,2)</f>
        <v>0</v>
      </c>
      <c r="BL371" s="20" t="s">
        <v>132</v>
      </c>
      <c r="BM371" s="218" t="s">
        <v>429</v>
      </c>
    </row>
    <row r="372" s="2" customFormat="1">
      <c r="A372" s="41"/>
      <c r="B372" s="42"/>
      <c r="C372" s="43"/>
      <c r="D372" s="220" t="s">
        <v>134</v>
      </c>
      <c r="E372" s="43"/>
      <c r="F372" s="221" t="s">
        <v>430</v>
      </c>
      <c r="G372" s="43"/>
      <c r="H372" s="43"/>
      <c r="I372" s="222"/>
      <c r="J372" s="43"/>
      <c r="K372" s="43"/>
      <c r="L372" s="47"/>
      <c r="M372" s="223"/>
      <c r="N372" s="224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134</v>
      </c>
      <c r="AU372" s="20" t="s">
        <v>80</v>
      </c>
    </row>
    <row r="373" s="13" customFormat="1">
      <c r="A373" s="13"/>
      <c r="B373" s="225"/>
      <c r="C373" s="226"/>
      <c r="D373" s="227" t="s">
        <v>136</v>
      </c>
      <c r="E373" s="228" t="s">
        <v>19</v>
      </c>
      <c r="F373" s="229" t="s">
        <v>137</v>
      </c>
      <c r="G373" s="226"/>
      <c r="H373" s="228" t="s">
        <v>19</v>
      </c>
      <c r="I373" s="230"/>
      <c r="J373" s="226"/>
      <c r="K373" s="226"/>
      <c r="L373" s="231"/>
      <c r="M373" s="232"/>
      <c r="N373" s="233"/>
      <c r="O373" s="233"/>
      <c r="P373" s="233"/>
      <c r="Q373" s="233"/>
      <c r="R373" s="233"/>
      <c r="S373" s="233"/>
      <c r="T373" s="23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5" t="s">
        <v>136</v>
      </c>
      <c r="AU373" s="235" t="s">
        <v>80</v>
      </c>
      <c r="AV373" s="13" t="s">
        <v>76</v>
      </c>
      <c r="AW373" s="13" t="s">
        <v>33</v>
      </c>
      <c r="AX373" s="13" t="s">
        <v>71</v>
      </c>
      <c r="AY373" s="235" t="s">
        <v>125</v>
      </c>
    </row>
    <row r="374" s="13" customFormat="1">
      <c r="A374" s="13"/>
      <c r="B374" s="225"/>
      <c r="C374" s="226"/>
      <c r="D374" s="227" t="s">
        <v>136</v>
      </c>
      <c r="E374" s="228" t="s">
        <v>19</v>
      </c>
      <c r="F374" s="229" t="s">
        <v>397</v>
      </c>
      <c r="G374" s="226"/>
      <c r="H374" s="228" t="s">
        <v>19</v>
      </c>
      <c r="I374" s="230"/>
      <c r="J374" s="226"/>
      <c r="K374" s="226"/>
      <c r="L374" s="231"/>
      <c r="M374" s="232"/>
      <c r="N374" s="233"/>
      <c r="O374" s="233"/>
      <c r="P374" s="233"/>
      <c r="Q374" s="233"/>
      <c r="R374" s="233"/>
      <c r="S374" s="233"/>
      <c r="T374" s="23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5" t="s">
        <v>136</v>
      </c>
      <c r="AU374" s="235" t="s">
        <v>80</v>
      </c>
      <c r="AV374" s="13" t="s">
        <v>76</v>
      </c>
      <c r="AW374" s="13" t="s">
        <v>33</v>
      </c>
      <c r="AX374" s="13" t="s">
        <v>71</v>
      </c>
      <c r="AY374" s="235" t="s">
        <v>125</v>
      </c>
    </row>
    <row r="375" s="14" customFormat="1">
      <c r="A375" s="14"/>
      <c r="B375" s="236"/>
      <c r="C375" s="237"/>
      <c r="D375" s="227" t="s">
        <v>136</v>
      </c>
      <c r="E375" s="238" t="s">
        <v>19</v>
      </c>
      <c r="F375" s="239" t="s">
        <v>398</v>
      </c>
      <c r="G375" s="237"/>
      <c r="H375" s="240">
        <v>15.881</v>
      </c>
      <c r="I375" s="241"/>
      <c r="J375" s="237"/>
      <c r="K375" s="237"/>
      <c r="L375" s="242"/>
      <c r="M375" s="243"/>
      <c r="N375" s="244"/>
      <c r="O375" s="244"/>
      <c r="P375" s="244"/>
      <c r="Q375" s="244"/>
      <c r="R375" s="244"/>
      <c r="S375" s="244"/>
      <c r="T375" s="245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6" t="s">
        <v>136</v>
      </c>
      <c r="AU375" s="246" t="s">
        <v>80</v>
      </c>
      <c r="AV375" s="14" t="s">
        <v>80</v>
      </c>
      <c r="AW375" s="14" t="s">
        <v>33</v>
      </c>
      <c r="AX375" s="14" t="s">
        <v>71</v>
      </c>
      <c r="AY375" s="246" t="s">
        <v>125</v>
      </c>
    </row>
    <row r="376" s="14" customFormat="1">
      <c r="A376" s="14"/>
      <c r="B376" s="236"/>
      <c r="C376" s="237"/>
      <c r="D376" s="227" t="s">
        <v>136</v>
      </c>
      <c r="E376" s="238" t="s">
        <v>19</v>
      </c>
      <c r="F376" s="239" t="s">
        <v>399</v>
      </c>
      <c r="G376" s="237"/>
      <c r="H376" s="240">
        <v>7.0129999999999999</v>
      </c>
      <c r="I376" s="241"/>
      <c r="J376" s="237"/>
      <c r="K376" s="237"/>
      <c r="L376" s="242"/>
      <c r="M376" s="243"/>
      <c r="N376" s="244"/>
      <c r="O376" s="244"/>
      <c r="P376" s="244"/>
      <c r="Q376" s="244"/>
      <c r="R376" s="244"/>
      <c r="S376" s="244"/>
      <c r="T376" s="245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6" t="s">
        <v>136</v>
      </c>
      <c r="AU376" s="246" t="s">
        <v>80</v>
      </c>
      <c r="AV376" s="14" t="s">
        <v>80</v>
      </c>
      <c r="AW376" s="14" t="s">
        <v>33</v>
      </c>
      <c r="AX376" s="14" t="s">
        <v>71</v>
      </c>
      <c r="AY376" s="246" t="s">
        <v>125</v>
      </c>
    </row>
    <row r="377" s="15" customFormat="1">
      <c r="A377" s="15"/>
      <c r="B377" s="247"/>
      <c r="C377" s="248"/>
      <c r="D377" s="227" t="s">
        <v>136</v>
      </c>
      <c r="E377" s="249" t="s">
        <v>19</v>
      </c>
      <c r="F377" s="250" t="s">
        <v>165</v>
      </c>
      <c r="G377" s="248"/>
      <c r="H377" s="251">
        <v>22.893999999999998</v>
      </c>
      <c r="I377" s="252"/>
      <c r="J377" s="248"/>
      <c r="K377" s="248"/>
      <c r="L377" s="253"/>
      <c r="M377" s="254"/>
      <c r="N377" s="255"/>
      <c r="O377" s="255"/>
      <c r="P377" s="255"/>
      <c r="Q377" s="255"/>
      <c r="R377" s="255"/>
      <c r="S377" s="255"/>
      <c r="T377" s="256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57" t="s">
        <v>136</v>
      </c>
      <c r="AU377" s="257" t="s">
        <v>80</v>
      </c>
      <c r="AV377" s="15" t="s">
        <v>132</v>
      </c>
      <c r="AW377" s="15" t="s">
        <v>33</v>
      </c>
      <c r="AX377" s="15" t="s">
        <v>76</v>
      </c>
      <c r="AY377" s="257" t="s">
        <v>125</v>
      </c>
    </row>
    <row r="378" s="2" customFormat="1" ht="16.5" customHeight="1">
      <c r="A378" s="41"/>
      <c r="B378" s="42"/>
      <c r="C378" s="207" t="s">
        <v>431</v>
      </c>
      <c r="D378" s="207" t="s">
        <v>127</v>
      </c>
      <c r="E378" s="208" t="s">
        <v>432</v>
      </c>
      <c r="F378" s="209" t="s">
        <v>433</v>
      </c>
      <c r="G378" s="210" t="s">
        <v>130</v>
      </c>
      <c r="H378" s="211">
        <v>24.395</v>
      </c>
      <c r="I378" s="212"/>
      <c r="J378" s="213">
        <f>ROUND(I378*H378,2)</f>
        <v>0</v>
      </c>
      <c r="K378" s="209" t="s">
        <v>131</v>
      </c>
      <c r="L378" s="47"/>
      <c r="M378" s="214" t="s">
        <v>19</v>
      </c>
      <c r="N378" s="215" t="s">
        <v>42</v>
      </c>
      <c r="O378" s="87"/>
      <c r="P378" s="216">
        <f>O378*H378</f>
        <v>0</v>
      </c>
      <c r="Q378" s="216">
        <v>0</v>
      </c>
      <c r="R378" s="216">
        <f>Q378*H378</f>
        <v>0</v>
      </c>
      <c r="S378" s="216">
        <v>0</v>
      </c>
      <c r="T378" s="217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18" t="s">
        <v>132</v>
      </c>
      <c r="AT378" s="218" t="s">
        <v>127</v>
      </c>
      <c r="AU378" s="218" t="s">
        <v>80</v>
      </c>
      <c r="AY378" s="20" t="s">
        <v>125</v>
      </c>
      <c r="BE378" s="219">
        <f>IF(N378="základní",J378,0)</f>
        <v>0</v>
      </c>
      <c r="BF378" s="219">
        <f>IF(N378="snížená",J378,0)</f>
        <v>0</v>
      </c>
      <c r="BG378" s="219">
        <f>IF(N378="zákl. přenesená",J378,0)</f>
        <v>0</v>
      </c>
      <c r="BH378" s="219">
        <f>IF(N378="sníž. přenesená",J378,0)</f>
        <v>0</v>
      </c>
      <c r="BI378" s="219">
        <f>IF(N378="nulová",J378,0)</f>
        <v>0</v>
      </c>
      <c r="BJ378" s="20" t="s">
        <v>76</v>
      </c>
      <c r="BK378" s="219">
        <f>ROUND(I378*H378,2)</f>
        <v>0</v>
      </c>
      <c r="BL378" s="20" t="s">
        <v>132</v>
      </c>
      <c r="BM378" s="218" t="s">
        <v>434</v>
      </c>
    </row>
    <row r="379" s="2" customFormat="1">
      <c r="A379" s="41"/>
      <c r="B379" s="42"/>
      <c r="C379" s="43"/>
      <c r="D379" s="220" t="s">
        <v>134</v>
      </c>
      <c r="E379" s="43"/>
      <c r="F379" s="221" t="s">
        <v>435</v>
      </c>
      <c r="G379" s="43"/>
      <c r="H379" s="43"/>
      <c r="I379" s="222"/>
      <c r="J379" s="43"/>
      <c r="K379" s="43"/>
      <c r="L379" s="47"/>
      <c r="M379" s="223"/>
      <c r="N379" s="224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134</v>
      </c>
      <c r="AU379" s="20" t="s">
        <v>80</v>
      </c>
    </row>
    <row r="380" s="14" customFormat="1">
      <c r="A380" s="14"/>
      <c r="B380" s="236"/>
      <c r="C380" s="237"/>
      <c r="D380" s="227" t="s">
        <v>136</v>
      </c>
      <c r="E380" s="238" t="s">
        <v>19</v>
      </c>
      <c r="F380" s="239" t="s">
        <v>436</v>
      </c>
      <c r="G380" s="237"/>
      <c r="H380" s="240">
        <v>24.395</v>
      </c>
      <c r="I380" s="241"/>
      <c r="J380" s="237"/>
      <c r="K380" s="237"/>
      <c r="L380" s="242"/>
      <c r="M380" s="243"/>
      <c r="N380" s="244"/>
      <c r="O380" s="244"/>
      <c r="P380" s="244"/>
      <c r="Q380" s="244"/>
      <c r="R380" s="244"/>
      <c r="S380" s="244"/>
      <c r="T380" s="245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6" t="s">
        <v>136</v>
      </c>
      <c r="AU380" s="246" t="s">
        <v>80</v>
      </c>
      <c r="AV380" s="14" t="s">
        <v>80</v>
      </c>
      <c r="AW380" s="14" t="s">
        <v>33</v>
      </c>
      <c r="AX380" s="14" t="s">
        <v>76</v>
      </c>
      <c r="AY380" s="246" t="s">
        <v>125</v>
      </c>
    </row>
    <row r="381" s="2" customFormat="1" ht="16.5" customHeight="1">
      <c r="A381" s="41"/>
      <c r="B381" s="42"/>
      <c r="C381" s="207" t="s">
        <v>437</v>
      </c>
      <c r="D381" s="207" t="s">
        <v>127</v>
      </c>
      <c r="E381" s="208" t="s">
        <v>438</v>
      </c>
      <c r="F381" s="209" t="s">
        <v>439</v>
      </c>
      <c r="G381" s="210" t="s">
        <v>130</v>
      </c>
      <c r="H381" s="211">
        <v>26.213999999999999</v>
      </c>
      <c r="I381" s="212"/>
      <c r="J381" s="213">
        <f>ROUND(I381*H381,2)</f>
        <v>0</v>
      </c>
      <c r="K381" s="209" t="s">
        <v>131</v>
      </c>
      <c r="L381" s="47"/>
      <c r="M381" s="214" t="s">
        <v>19</v>
      </c>
      <c r="N381" s="215" t="s">
        <v>42</v>
      </c>
      <c r="O381" s="87"/>
      <c r="P381" s="216">
        <f>O381*H381</f>
        <v>0</v>
      </c>
      <c r="Q381" s="216">
        <v>0.0041000000000000003</v>
      </c>
      <c r="R381" s="216">
        <f>Q381*H381</f>
        <v>0.1074774</v>
      </c>
      <c r="S381" s="216">
        <v>0</v>
      </c>
      <c r="T381" s="217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18" t="s">
        <v>132</v>
      </c>
      <c r="AT381" s="218" t="s">
        <v>127</v>
      </c>
      <c r="AU381" s="218" t="s">
        <v>80</v>
      </c>
      <c r="AY381" s="20" t="s">
        <v>125</v>
      </c>
      <c r="BE381" s="219">
        <f>IF(N381="základní",J381,0)</f>
        <v>0</v>
      </c>
      <c r="BF381" s="219">
        <f>IF(N381="snížená",J381,0)</f>
        <v>0</v>
      </c>
      <c r="BG381" s="219">
        <f>IF(N381="zákl. přenesená",J381,0)</f>
        <v>0</v>
      </c>
      <c r="BH381" s="219">
        <f>IF(N381="sníž. přenesená",J381,0)</f>
        <v>0</v>
      </c>
      <c r="BI381" s="219">
        <f>IF(N381="nulová",J381,0)</f>
        <v>0</v>
      </c>
      <c r="BJ381" s="20" t="s">
        <v>76</v>
      </c>
      <c r="BK381" s="219">
        <f>ROUND(I381*H381,2)</f>
        <v>0</v>
      </c>
      <c r="BL381" s="20" t="s">
        <v>132</v>
      </c>
      <c r="BM381" s="218" t="s">
        <v>440</v>
      </c>
    </row>
    <row r="382" s="2" customFormat="1">
      <c r="A382" s="41"/>
      <c r="B382" s="42"/>
      <c r="C382" s="43"/>
      <c r="D382" s="220" t="s">
        <v>134</v>
      </c>
      <c r="E382" s="43"/>
      <c r="F382" s="221" t="s">
        <v>441</v>
      </c>
      <c r="G382" s="43"/>
      <c r="H382" s="43"/>
      <c r="I382" s="222"/>
      <c r="J382" s="43"/>
      <c r="K382" s="43"/>
      <c r="L382" s="47"/>
      <c r="M382" s="223"/>
      <c r="N382" s="224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134</v>
      </c>
      <c r="AU382" s="20" t="s">
        <v>80</v>
      </c>
    </row>
    <row r="383" s="13" customFormat="1">
      <c r="A383" s="13"/>
      <c r="B383" s="225"/>
      <c r="C383" s="226"/>
      <c r="D383" s="227" t="s">
        <v>136</v>
      </c>
      <c r="E383" s="228" t="s">
        <v>19</v>
      </c>
      <c r="F383" s="229" t="s">
        <v>137</v>
      </c>
      <c r="G383" s="226"/>
      <c r="H383" s="228" t="s">
        <v>19</v>
      </c>
      <c r="I383" s="230"/>
      <c r="J383" s="226"/>
      <c r="K383" s="226"/>
      <c r="L383" s="231"/>
      <c r="M383" s="232"/>
      <c r="N383" s="233"/>
      <c r="O383" s="233"/>
      <c r="P383" s="233"/>
      <c r="Q383" s="233"/>
      <c r="R383" s="233"/>
      <c r="S383" s="233"/>
      <c r="T383" s="23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5" t="s">
        <v>136</v>
      </c>
      <c r="AU383" s="235" t="s">
        <v>80</v>
      </c>
      <c r="AV383" s="13" t="s">
        <v>76</v>
      </c>
      <c r="AW383" s="13" t="s">
        <v>33</v>
      </c>
      <c r="AX383" s="13" t="s">
        <v>71</v>
      </c>
      <c r="AY383" s="235" t="s">
        <v>125</v>
      </c>
    </row>
    <row r="384" s="13" customFormat="1">
      <c r="A384" s="13"/>
      <c r="B384" s="225"/>
      <c r="C384" s="226"/>
      <c r="D384" s="227" t="s">
        <v>136</v>
      </c>
      <c r="E384" s="228" t="s">
        <v>19</v>
      </c>
      <c r="F384" s="229" t="s">
        <v>204</v>
      </c>
      <c r="G384" s="226"/>
      <c r="H384" s="228" t="s">
        <v>19</v>
      </c>
      <c r="I384" s="230"/>
      <c r="J384" s="226"/>
      <c r="K384" s="226"/>
      <c r="L384" s="231"/>
      <c r="M384" s="232"/>
      <c r="N384" s="233"/>
      <c r="O384" s="233"/>
      <c r="P384" s="233"/>
      <c r="Q384" s="233"/>
      <c r="R384" s="233"/>
      <c r="S384" s="233"/>
      <c r="T384" s="23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5" t="s">
        <v>136</v>
      </c>
      <c r="AU384" s="235" t="s">
        <v>80</v>
      </c>
      <c r="AV384" s="13" t="s">
        <v>76</v>
      </c>
      <c r="AW384" s="13" t="s">
        <v>33</v>
      </c>
      <c r="AX384" s="13" t="s">
        <v>71</v>
      </c>
      <c r="AY384" s="235" t="s">
        <v>125</v>
      </c>
    </row>
    <row r="385" s="14" customFormat="1">
      <c r="A385" s="14"/>
      <c r="B385" s="236"/>
      <c r="C385" s="237"/>
      <c r="D385" s="227" t="s">
        <v>136</v>
      </c>
      <c r="E385" s="238" t="s">
        <v>19</v>
      </c>
      <c r="F385" s="239" t="s">
        <v>195</v>
      </c>
      <c r="G385" s="237"/>
      <c r="H385" s="240">
        <v>1.5149999999999999</v>
      </c>
      <c r="I385" s="241"/>
      <c r="J385" s="237"/>
      <c r="K385" s="237"/>
      <c r="L385" s="242"/>
      <c r="M385" s="243"/>
      <c r="N385" s="244"/>
      <c r="O385" s="244"/>
      <c r="P385" s="244"/>
      <c r="Q385" s="244"/>
      <c r="R385" s="244"/>
      <c r="S385" s="244"/>
      <c r="T385" s="245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6" t="s">
        <v>136</v>
      </c>
      <c r="AU385" s="246" t="s">
        <v>80</v>
      </c>
      <c r="AV385" s="14" t="s">
        <v>80</v>
      </c>
      <c r="AW385" s="14" t="s">
        <v>33</v>
      </c>
      <c r="AX385" s="14" t="s">
        <v>71</v>
      </c>
      <c r="AY385" s="246" t="s">
        <v>125</v>
      </c>
    </row>
    <row r="386" s="14" customFormat="1">
      <c r="A386" s="14"/>
      <c r="B386" s="236"/>
      <c r="C386" s="237"/>
      <c r="D386" s="227" t="s">
        <v>136</v>
      </c>
      <c r="E386" s="238" t="s">
        <v>19</v>
      </c>
      <c r="F386" s="239" t="s">
        <v>196</v>
      </c>
      <c r="G386" s="237"/>
      <c r="H386" s="240">
        <v>1.4850000000000001</v>
      </c>
      <c r="I386" s="241"/>
      <c r="J386" s="237"/>
      <c r="K386" s="237"/>
      <c r="L386" s="242"/>
      <c r="M386" s="243"/>
      <c r="N386" s="244"/>
      <c r="O386" s="244"/>
      <c r="P386" s="244"/>
      <c r="Q386" s="244"/>
      <c r="R386" s="244"/>
      <c r="S386" s="244"/>
      <c r="T386" s="245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6" t="s">
        <v>136</v>
      </c>
      <c r="AU386" s="246" t="s">
        <v>80</v>
      </c>
      <c r="AV386" s="14" t="s">
        <v>80</v>
      </c>
      <c r="AW386" s="14" t="s">
        <v>33</v>
      </c>
      <c r="AX386" s="14" t="s">
        <v>71</v>
      </c>
      <c r="AY386" s="246" t="s">
        <v>125</v>
      </c>
    </row>
    <row r="387" s="13" customFormat="1">
      <c r="A387" s="13"/>
      <c r="B387" s="225"/>
      <c r="C387" s="226"/>
      <c r="D387" s="227" t="s">
        <v>136</v>
      </c>
      <c r="E387" s="228" t="s">
        <v>19</v>
      </c>
      <c r="F387" s="229" t="s">
        <v>405</v>
      </c>
      <c r="G387" s="226"/>
      <c r="H387" s="228" t="s">
        <v>19</v>
      </c>
      <c r="I387" s="230"/>
      <c r="J387" s="226"/>
      <c r="K387" s="226"/>
      <c r="L387" s="231"/>
      <c r="M387" s="232"/>
      <c r="N387" s="233"/>
      <c r="O387" s="233"/>
      <c r="P387" s="233"/>
      <c r="Q387" s="233"/>
      <c r="R387" s="233"/>
      <c r="S387" s="233"/>
      <c r="T387" s="23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5" t="s">
        <v>136</v>
      </c>
      <c r="AU387" s="235" t="s">
        <v>80</v>
      </c>
      <c r="AV387" s="13" t="s">
        <v>76</v>
      </c>
      <c r="AW387" s="13" t="s">
        <v>33</v>
      </c>
      <c r="AX387" s="13" t="s">
        <v>71</v>
      </c>
      <c r="AY387" s="235" t="s">
        <v>125</v>
      </c>
    </row>
    <row r="388" s="14" customFormat="1">
      <c r="A388" s="14"/>
      <c r="B388" s="236"/>
      <c r="C388" s="237"/>
      <c r="D388" s="227" t="s">
        <v>136</v>
      </c>
      <c r="E388" s="238" t="s">
        <v>19</v>
      </c>
      <c r="F388" s="239" t="s">
        <v>406</v>
      </c>
      <c r="G388" s="237"/>
      <c r="H388" s="240">
        <v>0.32000000000000001</v>
      </c>
      <c r="I388" s="241"/>
      <c r="J388" s="237"/>
      <c r="K388" s="237"/>
      <c r="L388" s="242"/>
      <c r="M388" s="243"/>
      <c r="N388" s="244"/>
      <c r="O388" s="244"/>
      <c r="P388" s="244"/>
      <c r="Q388" s="244"/>
      <c r="R388" s="244"/>
      <c r="S388" s="244"/>
      <c r="T388" s="245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6" t="s">
        <v>136</v>
      </c>
      <c r="AU388" s="246" t="s">
        <v>80</v>
      </c>
      <c r="AV388" s="14" t="s">
        <v>80</v>
      </c>
      <c r="AW388" s="14" t="s">
        <v>33</v>
      </c>
      <c r="AX388" s="14" t="s">
        <v>71</v>
      </c>
      <c r="AY388" s="246" t="s">
        <v>125</v>
      </c>
    </row>
    <row r="389" s="13" customFormat="1">
      <c r="A389" s="13"/>
      <c r="B389" s="225"/>
      <c r="C389" s="226"/>
      <c r="D389" s="227" t="s">
        <v>136</v>
      </c>
      <c r="E389" s="228" t="s">
        <v>19</v>
      </c>
      <c r="F389" s="229" t="s">
        <v>397</v>
      </c>
      <c r="G389" s="226"/>
      <c r="H389" s="228" t="s">
        <v>19</v>
      </c>
      <c r="I389" s="230"/>
      <c r="J389" s="226"/>
      <c r="K389" s="226"/>
      <c r="L389" s="231"/>
      <c r="M389" s="232"/>
      <c r="N389" s="233"/>
      <c r="O389" s="233"/>
      <c r="P389" s="233"/>
      <c r="Q389" s="233"/>
      <c r="R389" s="233"/>
      <c r="S389" s="233"/>
      <c r="T389" s="23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5" t="s">
        <v>136</v>
      </c>
      <c r="AU389" s="235" t="s">
        <v>80</v>
      </c>
      <c r="AV389" s="13" t="s">
        <v>76</v>
      </c>
      <c r="AW389" s="13" t="s">
        <v>33</v>
      </c>
      <c r="AX389" s="13" t="s">
        <v>71</v>
      </c>
      <c r="AY389" s="235" t="s">
        <v>125</v>
      </c>
    </row>
    <row r="390" s="14" customFormat="1">
      <c r="A390" s="14"/>
      <c r="B390" s="236"/>
      <c r="C390" s="237"/>
      <c r="D390" s="227" t="s">
        <v>136</v>
      </c>
      <c r="E390" s="238" t="s">
        <v>19</v>
      </c>
      <c r="F390" s="239" t="s">
        <v>398</v>
      </c>
      <c r="G390" s="237"/>
      <c r="H390" s="240">
        <v>15.881</v>
      </c>
      <c r="I390" s="241"/>
      <c r="J390" s="237"/>
      <c r="K390" s="237"/>
      <c r="L390" s="242"/>
      <c r="M390" s="243"/>
      <c r="N390" s="244"/>
      <c r="O390" s="244"/>
      <c r="P390" s="244"/>
      <c r="Q390" s="244"/>
      <c r="R390" s="244"/>
      <c r="S390" s="244"/>
      <c r="T390" s="245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6" t="s">
        <v>136</v>
      </c>
      <c r="AU390" s="246" t="s">
        <v>80</v>
      </c>
      <c r="AV390" s="14" t="s">
        <v>80</v>
      </c>
      <c r="AW390" s="14" t="s">
        <v>33</v>
      </c>
      <c r="AX390" s="14" t="s">
        <v>71</v>
      </c>
      <c r="AY390" s="246" t="s">
        <v>125</v>
      </c>
    </row>
    <row r="391" s="14" customFormat="1">
      <c r="A391" s="14"/>
      <c r="B391" s="236"/>
      <c r="C391" s="237"/>
      <c r="D391" s="227" t="s">
        <v>136</v>
      </c>
      <c r="E391" s="238" t="s">
        <v>19</v>
      </c>
      <c r="F391" s="239" t="s">
        <v>399</v>
      </c>
      <c r="G391" s="237"/>
      <c r="H391" s="240">
        <v>7.0129999999999999</v>
      </c>
      <c r="I391" s="241"/>
      <c r="J391" s="237"/>
      <c r="K391" s="237"/>
      <c r="L391" s="242"/>
      <c r="M391" s="243"/>
      <c r="N391" s="244"/>
      <c r="O391" s="244"/>
      <c r="P391" s="244"/>
      <c r="Q391" s="244"/>
      <c r="R391" s="244"/>
      <c r="S391" s="244"/>
      <c r="T391" s="245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6" t="s">
        <v>136</v>
      </c>
      <c r="AU391" s="246" t="s">
        <v>80</v>
      </c>
      <c r="AV391" s="14" t="s">
        <v>80</v>
      </c>
      <c r="AW391" s="14" t="s">
        <v>33</v>
      </c>
      <c r="AX391" s="14" t="s">
        <v>71</v>
      </c>
      <c r="AY391" s="246" t="s">
        <v>125</v>
      </c>
    </row>
    <row r="392" s="15" customFormat="1">
      <c r="A392" s="15"/>
      <c r="B392" s="247"/>
      <c r="C392" s="248"/>
      <c r="D392" s="227" t="s">
        <v>136</v>
      </c>
      <c r="E392" s="249" t="s">
        <v>19</v>
      </c>
      <c r="F392" s="250" t="s">
        <v>165</v>
      </c>
      <c r="G392" s="248"/>
      <c r="H392" s="251">
        <v>26.213999999999999</v>
      </c>
      <c r="I392" s="252"/>
      <c r="J392" s="248"/>
      <c r="K392" s="248"/>
      <c r="L392" s="253"/>
      <c r="M392" s="254"/>
      <c r="N392" s="255"/>
      <c r="O392" s="255"/>
      <c r="P392" s="255"/>
      <c r="Q392" s="255"/>
      <c r="R392" s="255"/>
      <c r="S392" s="255"/>
      <c r="T392" s="256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57" t="s">
        <v>136</v>
      </c>
      <c r="AU392" s="257" t="s">
        <v>80</v>
      </c>
      <c r="AV392" s="15" t="s">
        <v>132</v>
      </c>
      <c r="AW392" s="15" t="s">
        <v>33</v>
      </c>
      <c r="AX392" s="15" t="s">
        <v>76</v>
      </c>
      <c r="AY392" s="257" t="s">
        <v>125</v>
      </c>
    </row>
    <row r="393" s="2" customFormat="1" ht="21.75" customHeight="1">
      <c r="A393" s="41"/>
      <c r="B393" s="42"/>
      <c r="C393" s="207" t="s">
        <v>442</v>
      </c>
      <c r="D393" s="207" t="s">
        <v>127</v>
      </c>
      <c r="E393" s="208" t="s">
        <v>443</v>
      </c>
      <c r="F393" s="209" t="s">
        <v>444</v>
      </c>
      <c r="G393" s="210" t="s">
        <v>130</v>
      </c>
      <c r="H393" s="211">
        <v>26.213999999999999</v>
      </c>
      <c r="I393" s="212"/>
      <c r="J393" s="213">
        <f>ROUND(I393*H393,2)</f>
        <v>0</v>
      </c>
      <c r="K393" s="209" t="s">
        <v>131</v>
      </c>
      <c r="L393" s="47"/>
      <c r="M393" s="214" t="s">
        <v>19</v>
      </c>
      <c r="N393" s="215" t="s">
        <v>42</v>
      </c>
      <c r="O393" s="87"/>
      <c r="P393" s="216">
        <f>O393*H393</f>
        <v>0</v>
      </c>
      <c r="Q393" s="216">
        <v>0</v>
      </c>
      <c r="R393" s="216">
        <f>Q393*H393</f>
        <v>0</v>
      </c>
      <c r="S393" s="216">
        <v>0</v>
      </c>
      <c r="T393" s="217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18" t="s">
        <v>132</v>
      </c>
      <c r="AT393" s="218" t="s">
        <v>127</v>
      </c>
      <c r="AU393" s="218" t="s">
        <v>80</v>
      </c>
      <c r="AY393" s="20" t="s">
        <v>125</v>
      </c>
      <c r="BE393" s="219">
        <f>IF(N393="základní",J393,0)</f>
        <v>0</v>
      </c>
      <c r="BF393" s="219">
        <f>IF(N393="snížená",J393,0)</f>
        <v>0</v>
      </c>
      <c r="BG393" s="219">
        <f>IF(N393="zákl. přenesená",J393,0)</f>
        <v>0</v>
      </c>
      <c r="BH393" s="219">
        <f>IF(N393="sníž. přenesená",J393,0)</f>
        <v>0</v>
      </c>
      <c r="BI393" s="219">
        <f>IF(N393="nulová",J393,0)</f>
        <v>0</v>
      </c>
      <c r="BJ393" s="20" t="s">
        <v>76</v>
      </c>
      <c r="BK393" s="219">
        <f>ROUND(I393*H393,2)</f>
        <v>0</v>
      </c>
      <c r="BL393" s="20" t="s">
        <v>132</v>
      </c>
      <c r="BM393" s="218" t="s">
        <v>445</v>
      </c>
    </row>
    <row r="394" s="2" customFormat="1">
      <c r="A394" s="41"/>
      <c r="B394" s="42"/>
      <c r="C394" s="43"/>
      <c r="D394" s="220" t="s">
        <v>134</v>
      </c>
      <c r="E394" s="43"/>
      <c r="F394" s="221" t="s">
        <v>446</v>
      </c>
      <c r="G394" s="43"/>
      <c r="H394" s="43"/>
      <c r="I394" s="222"/>
      <c r="J394" s="43"/>
      <c r="K394" s="43"/>
      <c r="L394" s="47"/>
      <c r="M394" s="223"/>
      <c r="N394" s="224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20" t="s">
        <v>134</v>
      </c>
      <c r="AU394" s="20" t="s">
        <v>80</v>
      </c>
    </row>
    <row r="395" s="12" customFormat="1" ht="22.8" customHeight="1">
      <c r="A395" s="12"/>
      <c r="B395" s="191"/>
      <c r="C395" s="192"/>
      <c r="D395" s="193" t="s">
        <v>70</v>
      </c>
      <c r="E395" s="205" t="s">
        <v>447</v>
      </c>
      <c r="F395" s="205" t="s">
        <v>448</v>
      </c>
      <c r="G395" s="192"/>
      <c r="H395" s="192"/>
      <c r="I395" s="195"/>
      <c r="J395" s="206">
        <f>BK395</f>
        <v>0</v>
      </c>
      <c r="K395" s="192"/>
      <c r="L395" s="197"/>
      <c r="M395" s="198"/>
      <c r="N395" s="199"/>
      <c r="O395" s="199"/>
      <c r="P395" s="200">
        <f>SUM(P396:P404)</f>
        <v>0</v>
      </c>
      <c r="Q395" s="199"/>
      <c r="R395" s="200">
        <f>SUM(R396:R404)</f>
        <v>0</v>
      </c>
      <c r="S395" s="199"/>
      <c r="T395" s="201">
        <f>SUM(T396:T404)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02" t="s">
        <v>76</v>
      </c>
      <c r="AT395" s="203" t="s">
        <v>70</v>
      </c>
      <c r="AU395" s="203" t="s">
        <v>76</v>
      </c>
      <c r="AY395" s="202" t="s">
        <v>125</v>
      </c>
      <c r="BK395" s="204">
        <f>SUM(BK396:BK404)</f>
        <v>0</v>
      </c>
    </row>
    <row r="396" s="2" customFormat="1" ht="24.15" customHeight="1">
      <c r="A396" s="41"/>
      <c r="B396" s="42"/>
      <c r="C396" s="207" t="s">
        <v>449</v>
      </c>
      <c r="D396" s="207" t="s">
        <v>127</v>
      </c>
      <c r="E396" s="208" t="s">
        <v>450</v>
      </c>
      <c r="F396" s="209" t="s">
        <v>451</v>
      </c>
      <c r="G396" s="210" t="s">
        <v>253</v>
      </c>
      <c r="H396" s="211">
        <v>30.483000000000001</v>
      </c>
      <c r="I396" s="212"/>
      <c r="J396" s="213">
        <f>ROUND(I396*H396,2)</f>
        <v>0</v>
      </c>
      <c r="K396" s="209" t="s">
        <v>131</v>
      </c>
      <c r="L396" s="47"/>
      <c r="M396" s="214" t="s">
        <v>19</v>
      </c>
      <c r="N396" s="215" t="s">
        <v>42</v>
      </c>
      <c r="O396" s="87"/>
      <c r="P396" s="216">
        <f>O396*H396</f>
        <v>0</v>
      </c>
      <c r="Q396" s="216">
        <v>0</v>
      </c>
      <c r="R396" s="216">
        <f>Q396*H396</f>
        <v>0</v>
      </c>
      <c r="S396" s="216">
        <v>0</v>
      </c>
      <c r="T396" s="217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18" t="s">
        <v>132</v>
      </c>
      <c r="AT396" s="218" t="s">
        <v>127</v>
      </c>
      <c r="AU396" s="218" t="s">
        <v>80</v>
      </c>
      <c r="AY396" s="20" t="s">
        <v>125</v>
      </c>
      <c r="BE396" s="219">
        <f>IF(N396="základní",J396,0)</f>
        <v>0</v>
      </c>
      <c r="BF396" s="219">
        <f>IF(N396="snížená",J396,0)</f>
        <v>0</v>
      </c>
      <c r="BG396" s="219">
        <f>IF(N396="zákl. přenesená",J396,0)</f>
        <v>0</v>
      </c>
      <c r="BH396" s="219">
        <f>IF(N396="sníž. přenesená",J396,0)</f>
        <v>0</v>
      </c>
      <c r="BI396" s="219">
        <f>IF(N396="nulová",J396,0)</f>
        <v>0</v>
      </c>
      <c r="BJ396" s="20" t="s">
        <v>76</v>
      </c>
      <c r="BK396" s="219">
        <f>ROUND(I396*H396,2)</f>
        <v>0</v>
      </c>
      <c r="BL396" s="20" t="s">
        <v>132</v>
      </c>
      <c r="BM396" s="218" t="s">
        <v>452</v>
      </c>
    </row>
    <row r="397" s="2" customFormat="1">
      <c r="A397" s="41"/>
      <c r="B397" s="42"/>
      <c r="C397" s="43"/>
      <c r="D397" s="220" t="s">
        <v>134</v>
      </c>
      <c r="E397" s="43"/>
      <c r="F397" s="221" t="s">
        <v>453</v>
      </c>
      <c r="G397" s="43"/>
      <c r="H397" s="43"/>
      <c r="I397" s="222"/>
      <c r="J397" s="43"/>
      <c r="K397" s="43"/>
      <c r="L397" s="47"/>
      <c r="M397" s="223"/>
      <c r="N397" s="224"/>
      <c r="O397" s="87"/>
      <c r="P397" s="87"/>
      <c r="Q397" s="87"/>
      <c r="R397" s="87"/>
      <c r="S397" s="87"/>
      <c r="T397" s="88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T397" s="20" t="s">
        <v>134</v>
      </c>
      <c r="AU397" s="20" t="s">
        <v>80</v>
      </c>
    </row>
    <row r="398" s="2" customFormat="1" ht="21.75" customHeight="1">
      <c r="A398" s="41"/>
      <c r="B398" s="42"/>
      <c r="C398" s="207" t="s">
        <v>454</v>
      </c>
      <c r="D398" s="207" t="s">
        <v>127</v>
      </c>
      <c r="E398" s="208" t="s">
        <v>455</v>
      </c>
      <c r="F398" s="209" t="s">
        <v>456</v>
      </c>
      <c r="G398" s="210" t="s">
        <v>253</v>
      </c>
      <c r="H398" s="211">
        <v>30.483000000000001</v>
      </c>
      <c r="I398" s="212"/>
      <c r="J398" s="213">
        <f>ROUND(I398*H398,2)</f>
        <v>0</v>
      </c>
      <c r="K398" s="209" t="s">
        <v>131</v>
      </c>
      <c r="L398" s="47"/>
      <c r="M398" s="214" t="s">
        <v>19</v>
      </c>
      <c r="N398" s="215" t="s">
        <v>42</v>
      </c>
      <c r="O398" s="87"/>
      <c r="P398" s="216">
        <f>O398*H398</f>
        <v>0</v>
      </c>
      <c r="Q398" s="216">
        <v>0</v>
      </c>
      <c r="R398" s="216">
        <f>Q398*H398</f>
        <v>0</v>
      </c>
      <c r="S398" s="216">
        <v>0</v>
      </c>
      <c r="T398" s="217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18" t="s">
        <v>132</v>
      </c>
      <c r="AT398" s="218" t="s">
        <v>127</v>
      </c>
      <c r="AU398" s="218" t="s">
        <v>80</v>
      </c>
      <c r="AY398" s="20" t="s">
        <v>125</v>
      </c>
      <c r="BE398" s="219">
        <f>IF(N398="základní",J398,0)</f>
        <v>0</v>
      </c>
      <c r="BF398" s="219">
        <f>IF(N398="snížená",J398,0)</f>
        <v>0</v>
      </c>
      <c r="BG398" s="219">
        <f>IF(N398="zákl. přenesená",J398,0)</f>
        <v>0</v>
      </c>
      <c r="BH398" s="219">
        <f>IF(N398="sníž. přenesená",J398,0)</f>
        <v>0</v>
      </c>
      <c r="BI398" s="219">
        <f>IF(N398="nulová",J398,0)</f>
        <v>0</v>
      </c>
      <c r="BJ398" s="20" t="s">
        <v>76</v>
      </c>
      <c r="BK398" s="219">
        <f>ROUND(I398*H398,2)</f>
        <v>0</v>
      </c>
      <c r="BL398" s="20" t="s">
        <v>132</v>
      </c>
      <c r="BM398" s="218" t="s">
        <v>457</v>
      </c>
    </row>
    <row r="399" s="2" customFormat="1">
      <c r="A399" s="41"/>
      <c r="B399" s="42"/>
      <c r="C399" s="43"/>
      <c r="D399" s="220" t="s">
        <v>134</v>
      </c>
      <c r="E399" s="43"/>
      <c r="F399" s="221" t="s">
        <v>458</v>
      </c>
      <c r="G399" s="43"/>
      <c r="H399" s="43"/>
      <c r="I399" s="222"/>
      <c r="J399" s="43"/>
      <c r="K399" s="43"/>
      <c r="L399" s="47"/>
      <c r="M399" s="223"/>
      <c r="N399" s="224"/>
      <c r="O399" s="87"/>
      <c r="P399" s="87"/>
      <c r="Q399" s="87"/>
      <c r="R399" s="87"/>
      <c r="S399" s="87"/>
      <c r="T399" s="88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T399" s="20" t="s">
        <v>134</v>
      </c>
      <c r="AU399" s="20" t="s">
        <v>80</v>
      </c>
    </row>
    <row r="400" s="2" customFormat="1" ht="24.15" customHeight="1">
      <c r="A400" s="41"/>
      <c r="B400" s="42"/>
      <c r="C400" s="207" t="s">
        <v>459</v>
      </c>
      <c r="D400" s="207" t="s">
        <v>127</v>
      </c>
      <c r="E400" s="208" t="s">
        <v>460</v>
      </c>
      <c r="F400" s="209" t="s">
        <v>461</v>
      </c>
      <c r="G400" s="210" t="s">
        <v>253</v>
      </c>
      <c r="H400" s="211">
        <v>609.65999999999997</v>
      </c>
      <c r="I400" s="212"/>
      <c r="J400" s="213">
        <f>ROUND(I400*H400,2)</f>
        <v>0</v>
      </c>
      <c r="K400" s="209" t="s">
        <v>131</v>
      </c>
      <c r="L400" s="47"/>
      <c r="M400" s="214" t="s">
        <v>19</v>
      </c>
      <c r="N400" s="215" t="s">
        <v>42</v>
      </c>
      <c r="O400" s="87"/>
      <c r="P400" s="216">
        <f>O400*H400</f>
        <v>0</v>
      </c>
      <c r="Q400" s="216">
        <v>0</v>
      </c>
      <c r="R400" s="216">
        <f>Q400*H400</f>
        <v>0</v>
      </c>
      <c r="S400" s="216">
        <v>0</v>
      </c>
      <c r="T400" s="217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18" t="s">
        <v>132</v>
      </c>
      <c r="AT400" s="218" t="s">
        <v>127</v>
      </c>
      <c r="AU400" s="218" t="s">
        <v>80</v>
      </c>
      <c r="AY400" s="20" t="s">
        <v>125</v>
      </c>
      <c r="BE400" s="219">
        <f>IF(N400="základní",J400,0)</f>
        <v>0</v>
      </c>
      <c r="BF400" s="219">
        <f>IF(N400="snížená",J400,0)</f>
        <v>0</v>
      </c>
      <c r="BG400" s="219">
        <f>IF(N400="zákl. přenesená",J400,0)</f>
        <v>0</v>
      </c>
      <c r="BH400" s="219">
        <f>IF(N400="sníž. přenesená",J400,0)</f>
        <v>0</v>
      </c>
      <c r="BI400" s="219">
        <f>IF(N400="nulová",J400,0)</f>
        <v>0</v>
      </c>
      <c r="BJ400" s="20" t="s">
        <v>76</v>
      </c>
      <c r="BK400" s="219">
        <f>ROUND(I400*H400,2)</f>
        <v>0</v>
      </c>
      <c r="BL400" s="20" t="s">
        <v>132</v>
      </c>
      <c r="BM400" s="218" t="s">
        <v>462</v>
      </c>
    </row>
    <row r="401" s="2" customFormat="1">
      <c r="A401" s="41"/>
      <c r="B401" s="42"/>
      <c r="C401" s="43"/>
      <c r="D401" s="220" t="s">
        <v>134</v>
      </c>
      <c r="E401" s="43"/>
      <c r="F401" s="221" t="s">
        <v>463</v>
      </c>
      <c r="G401" s="43"/>
      <c r="H401" s="43"/>
      <c r="I401" s="222"/>
      <c r="J401" s="43"/>
      <c r="K401" s="43"/>
      <c r="L401" s="47"/>
      <c r="M401" s="223"/>
      <c r="N401" s="224"/>
      <c r="O401" s="87"/>
      <c r="P401" s="87"/>
      <c r="Q401" s="87"/>
      <c r="R401" s="87"/>
      <c r="S401" s="87"/>
      <c r="T401" s="88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T401" s="20" t="s">
        <v>134</v>
      </c>
      <c r="AU401" s="20" t="s">
        <v>80</v>
      </c>
    </row>
    <row r="402" s="14" customFormat="1">
      <c r="A402" s="14"/>
      <c r="B402" s="236"/>
      <c r="C402" s="237"/>
      <c r="D402" s="227" t="s">
        <v>136</v>
      </c>
      <c r="E402" s="237"/>
      <c r="F402" s="239" t="s">
        <v>464</v>
      </c>
      <c r="G402" s="237"/>
      <c r="H402" s="240">
        <v>609.65999999999997</v>
      </c>
      <c r="I402" s="241"/>
      <c r="J402" s="237"/>
      <c r="K402" s="237"/>
      <c r="L402" s="242"/>
      <c r="M402" s="243"/>
      <c r="N402" s="244"/>
      <c r="O402" s="244"/>
      <c r="P402" s="244"/>
      <c r="Q402" s="244"/>
      <c r="R402" s="244"/>
      <c r="S402" s="244"/>
      <c r="T402" s="245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6" t="s">
        <v>136</v>
      </c>
      <c r="AU402" s="246" t="s">
        <v>80</v>
      </c>
      <c r="AV402" s="14" t="s">
        <v>80</v>
      </c>
      <c r="AW402" s="14" t="s">
        <v>4</v>
      </c>
      <c r="AX402" s="14" t="s">
        <v>76</v>
      </c>
      <c r="AY402" s="246" t="s">
        <v>125</v>
      </c>
    </row>
    <row r="403" s="2" customFormat="1" ht="24.15" customHeight="1">
      <c r="A403" s="41"/>
      <c r="B403" s="42"/>
      <c r="C403" s="207" t="s">
        <v>465</v>
      </c>
      <c r="D403" s="207" t="s">
        <v>127</v>
      </c>
      <c r="E403" s="208" t="s">
        <v>466</v>
      </c>
      <c r="F403" s="209" t="s">
        <v>467</v>
      </c>
      <c r="G403" s="210" t="s">
        <v>253</v>
      </c>
      <c r="H403" s="211">
        <v>30.483000000000001</v>
      </c>
      <c r="I403" s="212"/>
      <c r="J403" s="213">
        <f>ROUND(I403*H403,2)</f>
        <v>0</v>
      </c>
      <c r="K403" s="209" t="s">
        <v>131</v>
      </c>
      <c r="L403" s="47"/>
      <c r="M403" s="214" t="s">
        <v>19</v>
      </c>
      <c r="N403" s="215" t="s">
        <v>42</v>
      </c>
      <c r="O403" s="87"/>
      <c r="P403" s="216">
        <f>O403*H403</f>
        <v>0</v>
      </c>
      <c r="Q403" s="216">
        <v>0</v>
      </c>
      <c r="R403" s="216">
        <f>Q403*H403</f>
        <v>0</v>
      </c>
      <c r="S403" s="216">
        <v>0</v>
      </c>
      <c r="T403" s="217">
        <f>S403*H403</f>
        <v>0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18" t="s">
        <v>132</v>
      </c>
      <c r="AT403" s="218" t="s">
        <v>127</v>
      </c>
      <c r="AU403" s="218" t="s">
        <v>80</v>
      </c>
      <c r="AY403" s="20" t="s">
        <v>125</v>
      </c>
      <c r="BE403" s="219">
        <f>IF(N403="základní",J403,0)</f>
        <v>0</v>
      </c>
      <c r="BF403" s="219">
        <f>IF(N403="snížená",J403,0)</f>
        <v>0</v>
      </c>
      <c r="BG403" s="219">
        <f>IF(N403="zákl. přenesená",J403,0)</f>
        <v>0</v>
      </c>
      <c r="BH403" s="219">
        <f>IF(N403="sníž. přenesená",J403,0)</f>
        <v>0</v>
      </c>
      <c r="BI403" s="219">
        <f>IF(N403="nulová",J403,0)</f>
        <v>0</v>
      </c>
      <c r="BJ403" s="20" t="s">
        <v>76</v>
      </c>
      <c r="BK403" s="219">
        <f>ROUND(I403*H403,2)</f>
        <v>0</v>
      </c>
      <c r="BL403" s="20" t="s">
        <v>132</v>
      </c>
      <c r="BM403" s="218" t="s">
        <v>468</v>
      </c>
    </row>
    <row r="404" s="2" customFormat="1">
      <c r="A404" s="41"/>
      <c r="B404" s="42"/>
      <c r="C404" s="43"/>
      <c r="D404" s="220" t="s">
        <v>134</v>
      </c>
      <c r="E404" s="43"/>
      <c r="F404" s="221" t="s">
        <v>469</v>
      </c>
      <c r="G404" s="43"/>
      <c r="H404" s="43"/>
      <c r="I404" s="222"/>
      <c r="J404" s="43"/>
      <c r="K404" s="43"/>
      <c r="L404" s="47"/>
      <c r="M404" s="223"/>
      <c r="N404" s="224"/>
      <c r="O404" s="87"/>
      <c r="P404" s="87"/>
      <c r="Q404" s="87"/>
      <c r="R404" s="87"/>
      <c r="S404" s="87"/>
      <c r="T404" s="88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T404" s="20" t="s">
        <v>134</v>
      </c>
      <c r="AU404" s="20" t="s">
        <v>80</v>
      </c>
    </row>
    <row r="405" s="12" customFormat="1" ht="22.8" customHeight="1">
      <c r="A405" s="12"/>
      <c r="B405" s="191"/>
      <c r="C405" s="192"/>
      <c r="D405" s="193" t="s">
        <v>70</v>
      </c>
      <c r="E405" s="205" t="s">
        <v>470</v>
      </c>
      <c r="F405" s="205" t="s">
        <v>471</v>
      </c>
      <c r="G405" s="192"/>
      <c r="H405" s="192"/>
      <c r="I405" s="195"/>
      <c r="J405" s="206">
        <f>BK405</f>
        <v>0</v>
      </c>
      <c r="K405" s="192"/>
      <c r="L405" s="197"/>
      <c r="M405" s="198"/>
      <c r="N405" s="199"/>
      <c r="O405" s="199"/>
      <c r="P405" s="200">
        <f>SUM(P406:P407)</f>
        <v>0</v>
      </c>
      <c r="Q405" s="199"/>
      <c r="R405" s="200">
        <f>SUM(R406:R407)</f>
        <v>0</v>
      </c>
      <c r="S405" s="199"/>
      <c r="T405" s="201">
        <f>SUM(T406:T407)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02" t="s">
        <v>76</v>
      </c>
      <c r="AT405" s="203" t="s">
        <v>70</v>
      </c>
      <c r="AU405" s="203" t="s">
        <v>76</v>
      </c>
      <c r="AY405" s="202" t="s">
        <v>125</v>
      </c>
      <c r="BK405" s="204">
        <f>SUM(BK406:BK407)</f>
        <v>0</v>
      </c>
    </row>
    <row r="406" s="2" customFormat="1" ht="33" customHeight="1">
      <c r="A406" s="41"/>
      <c r="B406" s="42"/>
      <c r="C406" s="207" t="s">
        <v>472</v>
      </c>
      <c r="D406" s="207" t="s">
        <v>127</v>
      </c>
      <c r="E406" s="208" t="s">
        <v>473</v>
      </c>
      <c r="F406" s="209" t="s">
        <v>474</v>
      </c>
      <c r="G406" s="210" t="s">
        <v>253</v>
      </c>
      <c r="H406" s="211">
        <v>20.388999999999999</v>
      </c>
      <c r="I406" s="212"/>
      <c r="J406" s="213">
        <f>ROUND(I406*H406,2)</f>
        <v>0</v>
      </c>
      <c r="K406" s="209" t="s">
        <v>131</v>
      </c>
      <c r="L406" s="47"/>
      <c r="M406" s="214" t="s">
        <v>19</v>
      </c>
      <c r="N406" s="215" t="s">
        <v>42</v>
      </c>
      <c r="O406" s="87"/>
      <c r="P406" s="216">
        <f>O406*H406</f>
        <v>0</v>
      </c>
      <c r="Q406" s="216">
        <v>0</v>
      </c>
      <c r="R406" s="216">
        <f>Q406*H406</f>
        <v>0</v>
      </c>
      <c r="S406" s="216">
        <v>0</v>
      </c>
      <c r="T406" s="217">
        <f>S406*H406</f>
        <v>0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18" t="s">
        <v>132</v>
      </c>
      <c r="AT406" s="218" t="s">
        <v>127</v>
      </c>
      <c r="AU406" s="218" t="s">
        <v>80</v>
      </c>
      <c r="AY406" s="20" t="s">
        <v>125</v>
      </c>
      <c r="BE406" s="219">
        <f>IF(N406="základní",J406,0)</f>
        <v>0</v>
      </c>
      <c r="BF406" s="219">
        <f>IF(N406="snížená",J406,0)</f>
        <v>0</v>
      </c>
      <c r="BG406" s="219">
        <f>IF(N406="zákl. přenesená",J406,0)</f>
        <v>0</v>
      </c>
      <c r="BH406" s="219">
        <f>IF(N406="sníž. přenesená",J406,0)</f>
        <v>0</v>
      </c>
      <c r="BI406" s="219">
        <f>IF(N406="nulová",J406,0)</f>
        <v>0</v>
      </c>
      <c r="BJ406" s="20" t="s">
        <v>76</v>
      </c>
      <c r="BK406" s="219">
        <f>ROUND(I406*H406,2)</f>
        <v>0</v>
      </c>
      <c r="BL406" s="20" t="s">
        <v>132</v>
      </c>
      <c r="BM406" s="218" t="s">
        <v>475</v>
      </c>
    </row>
    <row r="407" s="2" customFormat="1">
      <c r="A407" s="41"/>
      <c r="B407" s="42"/>
      <c r="C407" s="43"/>
      <c r="D407" s="220" t="s">
        <v>134</v>
      </c>
      <c r="E407" s="43"/>
      <c r="F407" s="221" t="s">
        <v>476</v>
      </c>
      <c r="G407" s="43"/>
      <c r="H407" s="43"/>
      <c r="I407" s="222"/>
      <c r="J407" s="43"/>
      <c r="K407" s="43"/>
      <c r="L407" s="47"/>
      <c r="M407" s="223"/>
      <c r="N407" s="224"/>
      <c r="O407" s="87"/>
      <c r="P407" s="87"/>
      <c r="Q407" s="87"/>
      <c r="R407" s="87"/>
      <c r="S407" s="87"/>
      <c r="T407" s="88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20" t="s">
        <v>134</v>
      </c>
      <c r="AU407" s="20" t="s">
        <v>80</v>
      </c>
    </row>
    <row r="408" s="12" customFormat="1" ht="25.92" customHeight="1">
      <c r="A408" s="12"/>
      <c r="B408" s="191"/>
      <c r="C408" s="192"/>
      <c r="D408" s="193" t="s">
        <v>70</v>
      </c>
      <c r="E408" s="194" t="s">
        <v>477</v>
      </c>
      <c r="F408" s="194" t="s">
        <v>478</v>
      </c>
      <c r="G408" s="192"/>
      <c r="H408" s="192"/>
      <c r="I408" s="195"/>
      <c r="J408" s="196">
        <f>BK408</f>
        <v>0</v>
      </c>
      <c r="K408" s="192"/>
      <c r="L408" s="197"/>
      <c r="M408" s="198"/>
      <c r="N408" s="199"/>
      <c r="O408" s="199"/>
      <c r="P408" s="200">
        <f>P409+P452+P461+P464+P471+P533+P641+P680</f>
        <v>0</v>
      </c>
      <c r="Q408" s="199"/>
      <c r="R408" s="200">
        <f>R409+R452+R461+R464+R471+R533+R641+R680</f>
        <v>11.934135692000002</v>
      </c>
      <c r="S408" s="199"/>
      <c r="T408" s="201">
        <f>T409+T452+T461+T464+T471+T533+T641+T680</f>
        <v>19.5923582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02" t="s">
        <v>80</v>
      </c>
      <c r="AT408" s="203" t="s">
        <v>70</v>
      </c>
      <c r="AU408" s="203" t="s">
        <v>71</v>
      </c>
      <c r="AY408" s="202" t="s">
        <v>125</v>
      </c>
      <c r="BK408" s="204">
        <f>BK409+BK452+BK461+BK464+BK471+BK533+BK641+BK680</f>
        <v>0</v>
      </c>
    </row>
    <row r="409" s="12" customFormat="1" ht="22.8" customHeight="1">
      <c r="A409" s="12"/>
      <c r="B409" s="191"/>
      <c r="C409" s="192"/>
      <c r="D409" s="193" t="s">
        <v>70</v>
      </c>
      <c r="E409" s="205" t="s">
        <v>479</v>
      </c>
      <c r="F409" s="205" t="s">
        <v>480</v>
      </c>
      <c r="G409" s="192"/>
      <c r="H409" s="192"/>
      <c r="I409" s="195"/>
      <c r="J409" s="206">
        <f>BK409</f>
        <v>0</v>
      </c>
      <c r="K409" s="192"/>
      <c r="L409" s="197"/>
      <c r="M409" s="198"/>
      <c r="N409" s="199"/>
      <c r="O409" s="199"/>
      <c r="P409" s="200">
        <f>SUM(P410:P451)</f>
        <v>0</v>
      </c>
      <c r="Q409" s="199"/>
      <c r="R409" s="200">
        <f>SUM(R410:R451)</f>
        <v>0.87170372500000004</v>
      </c>
      <c r="S409" s="199"/>
      <c r="T409" s="201">
        <f>SUM(T410:T451)</f>
        <v>0.33918500000000001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02" t="s">
        <v>80</v>
      </c>
      <c r="AT409" s="203" t="s">
        <v>70</v>
      </c>
      <c r="AU409" s="203" t="s">
        <v>76</v>
      </c>
      <c r="AY409" s="202" t="s">
        <v>125</v>
      </c>
      <c r="BK409" s="204">
        <f>SUM(BK410:BK451)</f>
        <v>0</v>
      </c>
    </row>
    <row r="410" s="2" customFormat="1" ht="21.75" customHeight="1">
      <c r="A410" s="41"/>
      <c r="B410" s="42"/>
      <c r="C410" s="207" t="s">
        <v>481</v>
      </c>
      <c r="D410" s="207" t="s">
        <v>127</v>
      </c>
      <c r="E410" s="208" t="s">
        <v>482</v>
      </c>
      <c r="F410" s="209" t="s">
        <v>483</v>
      </c>
      <c r="G410" s="210" t="s">
        <v>130</v>
      </c>
      <c r="H410" s="211">
        <v>61.670000000000002</v>
      </c>
      <c r="I410" s="212"/>
      <c r="J410" s="213">
        <f>ROUND(I410*H410,2)</f>
        <v>0</v>
      </c>
      <c r="K410" s="209" t="s">
        <v>131</v>
      </c>
      <c r="L410" s="47"/>
      <c r="M410" s="214" t="s">
        <v>19</v>
      </c>
      <c r="N410" s="215" t="s">
        <v>42</v>
      </c>
      <c r="O410" s="87"/>
      <c r="P410" s="216">
        <f>O410*H410</f>
        <v>0</v>
      </c>
      <c r="Q410" s="216">
        <v>0</v>
      </c>
      <c r="R410" s="216">
        <f>Q410*H410</f>
        <v>0</v>
      </c>
      <c r="S410" s="216">
        <v>0.0054999999999999997</v>
      </c>
      <c r="T410" s="217">
        <f>S410*H410</f>
        <v>0.33918500000000001</v>
      </c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R410" s="218" t="s">
        <v>257</v>
      </c>
      <c r="AT410" s="218" t="s">
        <v>127</v>
      </c>
      <c r="AU410" s="218" t="s">
        <v>80</v>
      </c>
      <c r="AY410" s="20" t="s">
        <v>125</v>
      </c>
      <c r="BE410" s="219">
        <f>IF(N410="základní",J410,0)</f>
        <v>0</v>
      </c>
      <c r="BF410" s="219">
        <f>IF(N410="snížená",J410,0)</f>
        <v>0</v>
      </c>
      <c r="BG410" s="219">
        <f>IF(N410="zákl. přenesená",J410,0)</f>
        <v>0</v>
      </c>
      <c r="BH410" s="219">
        <f>IF(N410="sníž. přenesená",J410,0)</f>
        <v>0</v>
      </c>
      <c r="BI410" s="219">
        <f>IF(N410="nulová",J410,0)</f>
        <v>0</v>
      </c>
      <c r="BJ410" s="20" t="s">
        <v>76</v>
      </c>
      <c r="BK410" s="219">
        <f>ROUND(I410*H410,2)</f>
        <v>0</v>
      </c>
      <c r="BL410" s="20" t="s">
        <v>257</v>
      </c>
      <c r="BM410" s="218" t="s">
        <v>484</v>
      </c>
    </row>
    <row r="411" s="2" customFormat="1">
      <c r="A411" s="41"/>
      <c r="B411" s="42"/>
      <c r="C411" s="43"/>
      <c r="D411" s="220" t="s">
        <v>134</v>
      </c>
      <c r="E411" s="43"/>
      <c r="F411" s="221" t="s">
        <v>485</v>
      </c>
      <c r="G411" s="43"/>
      <c r="H411" s="43"/>
      <c r="I411" s="222"/>
      <c r="J411" s="43"/>
      <c r="K411" s="43"/>
      <c r="L411" s="47"/>
      <c r="M411" s="223"/>
      <c r="N411" s="224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20" t="s">
        <v>134</v>
      </c>
      <c r="AU411" s="20" t="s">
        <v>80</v>
      </c>
    </row>
    <row r="412" s="13" customFormat="1">
      <c r="A412" s="13"/>
      <c r="B412" s="225"/>
      <c r="C412" s="226"/>
      <c r="D412" s="227" t="s">
        <v>136</v>
      </c>
      <c r="E412" s="228" t="s">
        <v>19</v>
      </c>
      <c r="F412" s="229" t="s">
        <v>137</v>
      </c>
      <c r="G412" s="226"/>
      <c r="H412" s="228" t="s">
        <v>19</v>
      </c>
      <c r="I412" s="230"/>
      <c r="J412" s="226"/>
      <c r="K412" s="226"/>
      <c r="L412" s="231"/>
      <c r="M412" s="232"/>
      <c r="N412" s="233"/>
      <c r="O412" s="233"/>
      <c r="P412" s="233"/>
      <c r="Q412" s="233"/>
      <c r="R412" s="233"/>
      <c r="S412" s="233"/>
      <c r="T412" s="23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5" t="s">
        <v>136</v>
      </c>
      <c r="AU412" s="235" t="s">
        <v>80</v>
      </c>
      <c r="AV412" s="13" t="s">
        <v>76</v>
      </c>
      <c r="AW412" s="13" t="s">
        <v>33</v>
      </c>
      <c r="AX412" s="13" t="s">
        <v>71</v>
      </c>
      <c r="AY412" s="235" t="s">
        <v>125</v>
      </c>
    </row>
    <row r="413" s="13" customFormat="1">
      <c r="A413" s="13"/>
      <c r="B413" s="225"/>
      <c r="C413" s="226"/>
      <c r="D413" s="227" t="s">
        <v>136</v>
      </c>
      <c r="E413" s="228" t="s">
        <v>19</v>
      </c>
      <c r="F413" s="229" t="s">
        <v>386</v>
      </c>
      <c r="G413" s="226"/>
      <c r="H413" s="228" t="s">
        <v>19</v>
      </c>
      <c r="I413" s="230"/>
      <c r="J413" s="226"/>
      <c r="K413" s="226"/>
      <c r="L413" s="231"/>
      <c r="M413" s="232"/>
      <c r="N413" s="233"/>
      <c r="O413" s="233"/>
      <c r="P413" s="233"/>
      <c r="Q413" s="233"/>
      <c r="R413" s="233"/>
      <c r="S413" s="233"/>
      <c r="T413" s="23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5" t="s">
        <v>136</v>
      </c>
      <c r="AU413" s="235" t="s">
        <v>80</v>
      </c>
      <c r="AV413" s="13" t="s">
        <v>76</v>
      </c>
      <c r="AW413" s="13" t="s">
        <v>33</v>
      </c>
      <c r="AX413" s="13" t="s">
        <v>71</v>
      </c>
      <c r="AY413" s="235" t="s">
        <v>125</v>
      </c>
    </row>
    <row r="414" s="14" customFormat="1">
      <c r="A414" s="14"/>
      <c r="B414" s="236"/>
      <c r="C414" s="237"/>
      <c r="D414" s="227" t="s">
        <v>136</v>
      </c>
      <c r="E414" s="238" t="s">
        <v>19</v>
      </c>
      <c r="F414" s="239" t="s">
        <v>387</v>
      </c>
      <c r="G414" s="237"/>
      <c r="H414" s="240">
        <v>14.68</v>
      </c>
      <c r="I414" s="241"/>
      <c r="J414" s="237"/>
      <c r="K414" s="237"/>
      <c r="L414" s="242"/>
      <c r="M414" s="243"/>
      <c r="N414" s="244"/>
      <c r="O414" s="244"/>
      <c r="P414" s="244"/>
      <c r="Q414" s="244"/>
      <c r="R414" s="244"/>
      <c r="S414" s="244"/>
      <c r="T414" s="245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6" t="s">
        <v>136</v>
      </c>
      <c r="AU414" s="246" t="s">
        <v>80</v>
      </c>
      <c r="AV414" s="14" t="s">
        <v>80</v>
      </c>
      <c r="AW414" s="14" t="s">
        <v>33</v>
      </c>
      <c r="AX414" s="14" t="s">
        <v>71</v>
      </c>
      <c r="AY414" s="246" t="s">
        <v>125</v>
      </c>
    </row>
    <row r="415" s="13" customFormat="1">
      <c r="A415" s="13"/>
      <c r="B415" s="225"/>
      <c r="C415" s="226"/>
      <c r="D415" s="227" t="s">
        <v>136</v>
      </c>
      <c r="E415" s="228" t="s">
        <v>19</v>
      </c>
      <c r="F415" s="229" t="s">
        <v>388</v>
      </c>
      <c r="G415" s="226"/>
      <c r="H415" s="228" t="s">
        <v>19</v>
      </c>
      <c r="I415" s="230"/>
      <c r="J415" s="226"/>
      <c r="K415" s="226"/>
      <c r="L415" s="231"/>
      <c r="M415" s="232"/>
      <c r="N415" s="233"/>
      <c r="O415" s="233"/>
      <c r="P415" s="233"/>
      <c r="Q415" s="233"/>
      <c r="R415" s="233"/>
      <c r="S415" s="233"/>
      <c r="T415" s="23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5" t="s">
        <v>136</v>
      </c>
      <c r="AU415" s="235" t="s">
        <v>80</v>
      </c>
      <c r="AV415" s="13" t="s">
        <v>76</v>
      </c>
      <c r="AW415" s="13" t="s">
        <v>33</v>
      </c>
      <c r="AX415" s="13" t="s">
        <v>71</v>
      </c>
      <c r="AY415" s="235" t="s">
        <v>125</v>
      </c>
    </row>
    <row r="416" s="14" customFormat="1">
      <c r="A416" s="14"/>
      <c r="B416" s="236"/>
      <c r="C416" s="237"/>
      <c r="D416" s="227" t="s">
        <v>136</v>
      </c>
      <c r="E416" s="238" t="s">
        <v>19</v>
      </c>
      <c r="F416" s="239" t="s">
        <v>270</v>
      </c>
      <c r="G416" s="237"/>
      <c r="H416" s="240">
        <v>46.990000000000002</v>
      </c>
      <c r="I416" s="241"/>
      <c r="J416" s="237"/>
      <c r="K416" s="237"/>
      <c r="L416" s="242"/>
      <c r="M416" s="243"/>
      <c r="N416" s="244"/>
      <c r="O416" s="244"/>
      <c r="P416" s="244"/>
      <c r="Q416" s="244"/>
      <c r="R416" s="244"/>
      <c r="S416" s="244"/>
      <c r="T416" s="245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6" t="s">
        <v>136</v>
      </c>
      <c r="AU416" s="246" t="s">
        <v>80</v>
      </c>
      <c r="AV416" s="14" t="s">
        <v>80</v>
      </c>
      <c r="AW416" s="14" t="s">
        <v>33</v>
      </c>
      <c r="AX416" s="14" t="s">
        <v>71</v>
      </c>
      <c r="AY416" s="246" t="s">
        <v>125</v>
      </c>
    </row>
    <row r="417" s="15" customFormat="1">
      <c r="A417" s="15"/>
      <c r="B417" s="247"/>
      <c r="C417" s="248"/>
      <c r="D417" s="227" t="s">
        <v>136</v>
      </c>
      <c r="E417" s="249" t="s">
        <v>19</v>
      </c>
      <c r="F417" s="250" t="s">
        <v>165</v>
      </c>
      <c r="G417" s="248"/>
      <c r="H417" s="251">
        <v>61.670000000000002</v>
      </c>
      <c r="I417" s="252"/>
      <c r="J417" s="248"/>
      <c r="K417" s="248"/>
      <c r="L417" s="253"/>
      <c r="M417" s="254"/>
      <c r="N417" s="255"/>
      <c r="O417" s="255"/>
      <c r="P417" s="255"/>
      <c r="Q417" s="255"/>
      <c r="R417" s="255"/>
      <c r="S417" s="255"/>
      <c r="T417" s="256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57" t="s">
        <v>136</v>
      </c>
      <c r="AU417" s="257" t="s">
        <v>80</v>
      </c>
      <c r="AV417" s="15" t="s">
        <v>132</v>
      </c>
      <c r="AW417" s="15" t="s">
        <v>33</v>
      </c>
      <c r="AX417" s="15" t="s">
        <v>76</v>
      </c>
      <c r="AY417" s="257" t="s">
        <v>125</v>
      </c>
    </row>
    <row r="418" s="2" customFormat="1" ht="21.75" customHeight="1">
      <c r="A418" s="41"/>
      <c r="B418" s="42"/>
      <c r="C418" s="207" t="s">
        <v>486</v>
      </c>
      <c r="D418" s="207" t="s">
        <v>127</v>
      </c>
      <c r="E418" s="208" t="s">
        <v>487</v>
      </c>
      <c r="F418" s="209" t="s">
        <v>488</v>
      </c>
      <c r="G418" s="210" t="s">
        <v>130</v>
      </c>
      <c r="H418" s="211">
        <v>146</v>
      </c>
      <c r="I418" s="212"/>
      <c r="J418" s="213">
        <f>ROUND(I418*H418,2)</f>
        <v>0</v>
      </c>
      <c r="K418" s="209" t="s">
        <v>131</v>
      </c>
      <c r="L418" s="47"/>
      <c r="M418" s="214" t="s">
        <v>19</v>
      </c>
      <c r="N418" s="215" t="s">
        <v>42</v>
      </c>
      <c r="O418" s="87"/>
      <c r="P418" s="216">
        <f>O418*H418</f>
        <v>0</v>
      </c>
      <c r="Q418" s="216">
        <v>0.0047274999999999999</v>
      </c>
      <c r="R418" s="216">
        <f>Q418*H418</f>
        <v>0.69021500000000002</v>
      </c>
      <c r="S418" s="216">
        <v>0</v>
      </c>
      <c r="T418" s="217">
        <f>S418*H418</f>
        <v>0</v>
      </c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R418" s="218" t="s">
        <v>257</v>
      </c>
      <c r="AT418" s="218" t="s">
        <v>127</v>
      </c>
      <c r="AU418" s="218" t="s">
        <v>80</v>
      </c>
      <c r="AY418" s="20" t="s">
        <v>125</v>
      </c>
      <c r="BE418" s="219">
        <f>IF(N418="základní",J418,0)</f>
        <v>0</v>
      </c>
      <c r="BF418" s="219">
        <f>IF(N418="snížená",J418,0)</f>
        <v>0</v>
      </c>
      <c r="BG418" s="219">
        <f>IF(N418="zákl. přenesená",J418,0)</f>
        <v>0</v>
      </c>
      <c r="BH418" s="219">
        <f>IF(N418="sníž. přenesená",J418,0)</f>
        <v>0</v>
      </c>
      <c r="BI418" s="219">
        <f>IF(N418="nulová",J418,0)</f>
        <v>0</v>
      </c>
      <c r="BJ418" s="20" t="s">
        <v>76</v>
      </c>
      <c r="BK418" s="219">
        <f>ROUND(I418*H418,2)</f>
        <v>0</v>
      </c>
      <c r="BL418" s="20" t="s">
        <v>257</v>
      </c>
      <c r="BM418" s="218" t="s">
        <v>489</v>
      </c>
    </row>
    <row r="419" s="2" customFormat="1">
      <c r="A419" s="41"/>
      <c r="B419" s="42"/>
      <c r="C419" s="43"/>
      <c r="D419" s="220" t="s">
        <v>134</v>
      </c>
      <c r="E419" s="43"/>
      <c r="F419" s="221" t="s">
        <v>490</v>
      </c>
      <c r="G419" s="43"/>
      <c r="H419" s="43"/>
      <c r="I419" s="222"/>
      <c r="J419" s="43"/>
      <c r="K419" s="43"/>
      <c r="L419" s="47"/>
      <c r="M419" s="223"/>
      <c r="N419" s="224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20" t="s">
        <v>134</v>
      </c>
      <c r="AU419" s="20" t="s">
        <v>80</v>
      </c>
    </row>
    <row r="420" s="13" customFormat="1">
      <c r="A420" s="13"/>
      <c r="B420" s="225"/>
      <c r="C420" s="226"/>
      <c r="D420" s="227" t="s">
        <v>136</v>
      </c>
      <c r="E420" s="228" t="s">
        <v>19</v>
      </c>
      <c r="F420" s="229" t="s">
        <v>137</v>
      </c>
      <c r="G420" s="226"/>
      <c r="H420" s="228" t="s">
        <v>19</v>
      </c>
      <c r="I420" s="230"/>
      <c r="J420" s="226"/>
      <c r="K420" s="226"/>
      <c r="L420" s="231"/>
      <c r="M420" s="232"/>
      <c r="N420" s="233"/>
      <c r="O420" s="233"/>
      <c r="P420" s="233"/>
      <c r="Q420" s="233"/>
      <c r="R420" s="233"/>
      <c r="S420" s="233"/>
      <c r="T420" s="23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5" t="s">
        <v>136</v>
      </c>
      <c r="AU420" s="235" t="s">
        <v>80</v>
      </c>
      <c r="AV420" s="13" t="s">
        <v>76</v>
      </c>
      <c r="AW420" s="13" t="s">
        <v>33</v>
      </c>
      <c r="AX420" s="13" t="s">
        <v>71</v>
      </c>
      <c r="AY420" s="235" t="s">
        <v>125</v>
      </c>
    </row>
    <row r="421" s="13" customFormat="1">
      <c r="A421" s="13"/>
      <c r="B421" s="225"/>
      <c r="C421" s="226"/>
      <c r="D421" s="227" t="s">
        <v>136</v>
      </c>
      <c r="E421" s="228" t="s">
        <v>19</v>
      </c>
      <c r="F421" s="229" t="s">
        <v>275</v>
      </c>
      <c r="G421" s="226"/>
      <c r="H421" s="228" t="s">
        <v>19</v>
      </c>
      <c r="I421" s="230"/>
      <c r="J421" s="226"/>
      <c r="K421" s="226"/>
      <c r="L421" s="231"/>
      <c r="M421" s="232"/>
      <c r="N421" s="233"/>
      <c r="O421" s="233"/>
      <c r="P421" s="233"/>
      <c r="Q421" s="233"/>
      <c r="R421" s="233"/>
      <c r="S421" s="233"/>
      <c r="T421" s="23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5" t="s">
        <v>136</v>
      </c>
      <c r="AU421" s="235" t="s">
        <v>80</v>
      </c>
      <c r="AV421" s="13" t="s">
        <v>76</v>
      </c>
      <c r="AW421" s="13" t="s">
        <v>33</v>
      </c>
      <c r="AX421" s="13" t="s">
        <v>71</v>
      </c>
      <c r="AY421" s="235" t="s">
        <v>125</v>
      </c>
    </row>
    <row r="422" s="14" customFormat="1">
      <c r="A422" s="14"/>
      <c r="B422" s="236"/>
      <c r="C422" s="237"/>
      <c r="D422" s="227" t="s">
        <v>136</v>
      </c>
      <c r="E422" s="238" t="s">
        <v>19</v>
      </c>
      <c r="F422" s="239" t="s">
        <v>491</v>
      </c>
      <c r="G422" s="237"/>
      <c r="H422" s="240">
        <v>34</v>
      </c>
      <c r="I422" s="241"/>
      <c r="J422" s="237"/>
      <c r="K422" s="237"/>
      <c r="L422" s="242"/>
      <c r="M422" s="243"/>
      <c r="N422" s="244"/>
      <c r="O422" s="244"/>
      <c r="P422" s="244"/>
      <c r="Q422" s="244"/>
      <c r="R422" s="244"/>
      <c r="S422" s="244"/>
      <c r="T422" s="245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6" t="s">
        <v>136</v>
      </c>
      <c r="AU422" s="246" t="s">
        <v>80</v>
      </c>
      <c r="AV422" s="14" t="s">
        <v>80</v>
      </c>
      <c r="AW422" s="14" t="s">
        <v>33</v>
      </c>
      <c r="AX422" s="14" t="s">
        <v>71</v>
      </c>
      <c r="AY422" s="246" t="s">
        <v>125</v>
      </c>
    </row>
    <row r="423" s="13" customFormat="1">
      <c r="A423" s="13"/>
      <c r="B423" s="225"/>
      <c r="C423" s="226"/>
      <c r="D423" s="227" t="s">
        <v>136</v>
      </c>
      <c r="E423" s="228" t="s">
        <v>19</v>
      </c>
      <c r="F423" s="229" t="s">
        <v>281</v>
      </c>
      <c r="G423" s="226"/>
      <c r="H423" s="228" t="s">
        <v>19</v>
      </c>
      <c r="I423" s="230"/>
      <c r="J423" s="226"/>
      <c r="K423" s="226"/>
      <c r="L423" s="231"/>
      <c r="M423" s="232"/>
      <c r="N423" s="233"/>
      <c r="O423" s="233"/>
      <c r="P423" s="233"/>
      <c r="Q423" s="233"/>
      <c r="R423" s="233"/>
      <c r="S423" s="233"/>
      <c r="T423" s="23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5" t="s">
        <v>136</v>
      </c>
      <c r="AU423" s="235" t="s">
        <v>80</v>
      </c>
      <c r="AV423" s="13" t="s">
        <v>76</v>
      </c>
      <c r="AW423" s="13" t="s">
        <v>33</v>
      </c>
      <c r="AX423" s="13" t="s">
        <v>71</v>
      </c>
      <c r="AY423" s="235" t="s">
        <v>125</v>
      </c>
    </row>
    <row r="424" s="14" customFormat="1">
      <c r="A424" s="14"/>
      <c r="B424" s="236"/>
      <c r="C424" s="237"/>
      <c r="D424" s="227" t="s">
        <v>136</v>
      </c>
      <c r="E424" s="238" t="s">
        <v>19</v>
      </c>
      <c r="F424" s="239" t="s">
        <v>285</v>
      </c>
      <c r="G424" s="237"/>
      <c r="H424" s="240">
        <v>10</v>
      </c>
      <c r="I424" s="241"/>
      <c r="J424" s="237"/>
      <c r="K424" s="237"/>
      <c r="L424" s="242"/>
      <c r="M424" s="243"/>
      <c r="N424" s="244"/>
      <c r="O424" s="244"/>
      <c r="P424" s="244"/>
      <c r="Q424" s="244"/>
      <c r="R424" s="244"/>
      <c r="S424" s="244"/>
      <c r="T424" s="245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6" t="s">
        <v>136</v>
      </c>
      <c r="AU424" s="246" t="s">
        <v>80</v>
      </c>
      <c r="AV424" s="14" t="s">
        <v>80</v>
      </c>
      <c r="AW424" s="14" t="s">
        <v>33</v>
      </c>
      <c r="AX424" s="14" t="s">
        <v>71</v>
      </c>
      <c r="AY424" s="246" t="s">
        <v>125</v>
      </c>
    </row>
    <row r="425" s="13" customFormat="1">
      <c r="A425" s="13"/>
      <c r="B425" s="225"/>
      <c r="C425" s="226"/>
      <c r="D425" s="227" t="s">
        <v>136</v>
      </c>
      <c r="E425" s="228" t="s">
        <v>19</v>
      </c>
      <c r="F425" s="229" t="s">
        <v>269</v>
      </c>
      <c r="G425" s="226"/>
      <c r="H425" s="228" t="s">
        <v>19</v>
      </c>
      <c r="I425" s="230"/>
      <c r="J425" s="226"/>
      <c r="K425" s="226"/>
      <c r="L425" s="231"/>
      <c r="M425" s="232"/>
      <c r="N425" s="233"/>
      <c r="O425" s="233"/>
      <c r="P425" s="233"/>
      <c r="Q425" s="233"/>
      <c r="R425" s="233"/>
      <c r="S425" s="233"/>
      <c r="T425" s="234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5" t="s">
        <v>136</v>
      </c>
      <c r="AU425" s="235" t="s">
        <v>80</v>
      </c>
      <c r="AV425" s="13" t="s">
        <v>76</v>
      </c>
      <c r="AW425" s="13" t="s">
        <v>33</v>
      </c>
      <c r="AX425" s="13" t="s">
        <v>71</v>
      </c>
      <c r="AY425" s="235" t="s">
        <v>125</v>
      </c>
    </row>
    <row r="426" s="14" customFormat="1">
      <c r="A426" s="14"/>
      <c r="B426" s="236"/>
      <c r="C426" s="237"/>
      <c r="D426" s="227" t="s">
        <v>136</v>
      </c>
      <c r="E426" s="238" t="s">
        <v>19</v>
      </c>
      <c r="F426" s="239" t="s">
        <v>283</v>
      </c>
      <c r="G426" s="237"/>
      <c r="H426" s="240">
        <v>37</v>
      </c>
      <c r="I426" s="241"/>
      <c r="J426" s="237"/>
      <c r="K426" s="237"/>
      <c r="L426" s="242"/>
      <c r="M426" s="243"/>
      <c r="N426" s="244"/>
      <c r="O426" s="244"/>
      <c r="P426" s="244"/>
      <c r="Q426" s="244"/>
      <c r="R426" s="244"/>
      <c r="S426" s="244"/>
      <c r="T426" s="245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6" t="s">
        <v>136</v>
      </c>
      <c r="AU426" s="246" t="s">
        <v>80</v>
      </c>
      <c r="AV426" s="14" t="s">
        <v>80</v>
      </c>
      <c r="AW426" s="14" t="s">
        <v>33</v>
      </c>
      <c r="AX426" s="14" t="s">
        <v>71</v>
      </c>
      <c r="AY426" s="246" t="s">
        <v>125</v>
      </c>
    </row>
    <row r="427" s="13" customFormat="1">
      <c r="A427" s="13"/>
      <c r="B427" s="225"/>
      <c r="C427" s="226"/>
      <c r="D427" s="227" t="s">
        <v>136</v>
      </c>
      <c r="E427" s="228" t="s">
        <v>19</v>
      </c>
      <c r="F427" s="229" t="s">
        <v>492</v>
      </c>
      <c r="G427" s="226"/>
      <c r="H427" s="228" t="s">
        <v>19</v>
      </c>
      <c r="I427" s="230"/>
      <c r="J427" s="226"/>
      <c r="K427" s="226"/>
      <c r="L427" s="231"/>
      <c r="M427" s="232"/>
      <c r="N427" s="233"/>
      <c r="O427" s="233"/>
      <c r="P427" s="233"/>
      <c r="Q427" s="233"/>
      <c r="R427" s="233"/>
      <c r="S427" s="233"/>
      <c r="T427" s="23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5" t="s">
        <v>136</v>
      </c>
      <c r="AU427" s="235" t="s">
        <v>80</v>
      </c>
      <c r="AV427" s="13" t="s">
        <v>76</v>
      </c>
      <c r="AW427" s="13" t="s">
        <v>33</v>
      </c>
      <c r="AX427" s="13" t="s">
        <v>71</v>
      </c>
      <c r="AY427" s="235" t="s">
        <v>125</v>
      </c>
    </row>
    <row r="428" s="14" customFormat="1">
      <c r="A428" s="14"/>
      <c r="B428" s="236"/>
      <c r="C428" s="237"/>
      <c r="D428" s="227" t="s">
        <v>136</v>
      </c>
      <c r="E428" s="238" t="s">
        <v>19</v>
      </c>
      <c r="F428" s="239" t="s">
        <v>391</v>
      </c>
      <c r="G428" s="237"/>
      <c r="H428" s="240">
        <v>45</v>
      </c>
      <c r="I428" s="241"/>
      <c r="J428" s="237"/>
      <c r="K428" s="237"/>
      <c r="L428" s="242"/>
      <c r="M428" s="243"/>
      <c r="N428" s="244"/>
      <c r="O428" s="244"/>
      <c r="P428" s="244"/>
      <c r="Q428" s="244"/>
      <c r="R428" s="244"/>
      <c r="S428" s="244"/>
      <c r="T428" s="245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6" t="s">
        <v>136</v>
      </c>
      <c r="AU428" s="246" t="s">
        <v>80</v>
      </c>
      <c r="AV428" s="14" t="s">
        <v>80</v>
      </c>
      <c r="AW428" s="14" t="s">
        <v>33</v>
      </c>
      <c r="AX428" s="14" t="s">
        <v>71</v>
      </c>
      <c r="AY428" s="246" t="s">
        <v>125</v>
      </c>
    </row>
    <row r="429" s="13" customFormat="1">
      <c r="A429" s="13"/>
      <c r="B429" s="225"/>
      <c r="C429" s="226"/>
      <c r="D429" s="227" t="s">
        <v>136</v>
      </c>
      <c r="E429" s="228" t="s">
        <v>19</v>
      </c>
      <c r="F429" s="229" t="s">
        <v>231</v>
      </c>
      <c r="G429" s="226"/>
      <c r="H429" s="228" t="s">
        <v>19</v>
      </c>
      <c r="I429" s="230"/>
      <c r="J429" s="226"/>
      <c r="K429" s="226"/>
      <c r="L429" s="231"/>
      <c r="M429" s="232"/>
      <c r="N429" s="233"/>
      <c r="O429" s="233"/>
      <c r="P429" s="233"/>
      <c r="Q429" s="233"/>
      <c r="R429" s="233"/>
      <c r="S429" s="233"/>
      <c r="T429" s="234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5" t="s">
        <v>136</v>
      </c>
      <c r="AU429" s="235" t="s">
        <v>80</v>
      </c>
      <c r="AV429" s="13" t="s">
        <v>76</v>
      </c>
      <c r="AW429" s="13" t="s">
        <v>33</v>
      </c>
      <c r="AX429" s="13" t="s">
        <v>71</v>
      </c>
      <c r="AY429" s="235" t="s">
        <v>125</v>
      </c>
    </row>
    <row r="430" s="13" customFormat="1">
      <c r="A430" s="13"/>
      <c r="B430" s="225"/>
      <c r="C430" s="226"/>
      <c r="D430" s="227" t="s">
        <v>136</v>
      </c>
      <c r="E430" s="228" t="s">
        <v>19</v>
      </c>
      <c r="F430" s="229" t="s">
        <v>493</v>
      </c>
      <c r="G430" s="226"/>
      <c r="H430" s="228" t="s">
        <v>19</v>
      </c>
      <c r="I430" s="230"/>
      <c r="J430" s="226"/>
      <c r="K430" s="226"/>
      <c r="L430" s="231"/>
      <c r="M430" s="232"/>
      <c r="N430" s="233"/>
      <c r="O430" s="233"/>
      <c r="P430" s="233"/>
      <c r="Q430" s="233"/>
      <c r="R430" s="233"/>
      <c r="S430" s="233"/>
      <c r="T430" s="23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5" t="s">
        <v>136</v>
      </c>
      <c r="AU430" s="235" t="s">
        <v>80</v>
      </c>
      <c r="AV430" s="13" t="s">
        <v>76</v>
      </c>
      <c r="AW430" s="13" t="s">
        <v>33</v>
      </c>
      <c r="AX430" s="13" t="s">
        <v>71</v>
      </c>
      <c r="AY430" s="235" t="s">
        <v>125</v>
      </c>
    </row>
    <row r="431" s="14" customFormat="1">
      <c r="A431" s="14"/>
      <c r="B431" s="236"/>
      <c r="C431" s="237"/>
      <c r="D431" s="227" t="s">
        <v>136</v>
      </c>
      <c r="E431" s="238" t="s">
        <v>19</v>
      </c>
      <c r="F431" s="239" t="s">
        <v>494</v>
      </c>
      <c r="G431" s="237"/>
      <c r="H431" s="240">
        <v>20</v>
      </c>
      <c r="I431" s="241"/>
      <c r="J431" s="237"/>
      <c r="K431" s="237"/>
      <c r="L431" s="242"/>
      <c r="M431" s="243"/>
      <c r="N431" s="244"/>
      <c r="O431" s="244"/>
      <c r="P431" s="244"/>
      <c r="Q431" s="244"/>
      <c r="R431" s="244"/>
      <c r="S431" s="244"/>
      <c r="T431" s="245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6" t="s">
        <v>136</v>
      </c>
      <c r="AU431" s="246" t="s">
        <v>80</v>
      </c>
      <c r="AV431" s="14" t="s">
        <v>80</v>
      </c>
      <c r="AW431" s="14" t="s">
        <v>33</v>
      </c>
      <c r="AX431" s="14" t="s">
        <v>71</v>
      </c>
      <c r="AY431" s="246" t="s">
        <v>125</v>
      </c>
    </row>
    <row r="432" s="15" customFormat="1">
      <c r="A432" s="15"/>
      <c r="B432" s="247"/>
      <c r="C432" s="248"/>
      <c r="D432" s="227" t="s">
        <v>136</v>
      </c>
      <c r="E432" s="249" t="s">
        <v>19</v>
      </c>
      <c r="F432" s="250" t="s">
        <v>165</v>
      </c>
      <c r="G432" s="248"/>
      <c r="H432" s="251">
        <v>146</v>
      </c>
      <c r="I432" s="252"/>
      <c r="J432" s="248"/>
      <c r="K432" s="248"/>
      <c r="L432" s="253"/>
      <c r="M432" s="254"/>
      <c r="N432" s="255"/>
      <c r="O432" s="255"/>
      <c r="P432" s="255"/>
      <c r="Q432" s="255"/>
      <c r="R432" s="255"/>
      <c r="S432" s="255"/>
      <c r="T432" s="256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57" t="s">
        <v>136</v>
      </c>
      <c r="AU432" s="257" t="s">
        <v>80</v>
      </c>
      <c r="AV432" s="15" t="s">
        <v>132</v>
      </c>
      <c r="AW432" s="15" t="s">
        <v>33</v>
      </c>
      <c r="AX432" s="15" t="s">
        <v>76</v>
      </c>
      <c r="AY432" s="257" t="s">
        <v>125</v>
      </c>
    </row>
    <row r="433" s="2" customFormat="1" ht="21.75" customHeight="1">
      <c r="A433" s="41"/>
      <c r="B433" s="42"/>
      <c r="C433" s="207" t="s">
        <v>495</v>
      </c>
      <c r="D433" s="207" t="s">
        <v>127</v>
      </c>
      <c r="E433" s="208" t="s">
        <v>496</v>
      </c>
      <c r="F433" s="209" t="s">
        <v>497</v>
      </c>
      <c r="G433" s="210" t="s">
        <v>130</v>
      </c>
      <c r="H433" s="211">
        <v>38.390000000000001</v>
      </c>
      <c r="I433" s="212"/>
      <c r="J433" s="213">
        <f>ROUND(I433*H433,2)</f>
        <v>0</v>
      </c>
      <c r="K433" s="209" t="s">
        <v>131</v>
      </c>
      <c r="L433" s="47"/>
      <c r="M433" s="214" t="s">
        <v>19</v>
      </c>
      <c r="N433" s="215" t="s">
        <v>42</v>
      </c>
      <c r="O433" s="87"/>
      <c r="P433" s="216">
        <f>O433*H433</f>
        <v>0</v>
      </c>
      <c r="Q433" s="216">
        <v>0.0047274999999999999</v>
      </c>
      <c r="R433" s="216">
        <f>Q433*H433</f>
        <v>0.18148872499999999</v>
      </c>
      <c r="S433" s="216">
        <v>0</v>
      </c>
      <c r="T433" s="217">
        <f>S433*H433</f>
        <v>0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18" t="s">
        <v>257</v>
      </c>
      <c r="AT433" s="218" t="s">
        <v>127</v>
      </c>
      <c r="AU433" s="218" t="s">
        <v>80</v>
      </c>
      <c r="AY433" s="20" t="s">
        <v>125</v>
      </c>
      <c r="BE433" s="219">
        <f>IF(N433="základní",J433,0)</f>
        <v>0</v>
      </c>
      <c r="BF433" s="219">
        <f>IF(N433="snížená",J433,0)</f>
        <v>0</v>
      </c>
      <c r="BG433" s="219">
        <f>IF(N433="zákl. přenesená",J433,0)</f>
        <v>0</v>
      </c>
      <c r="BH433" s="219">
        <f>IF(N433="sníž. přenesená",J433,0)</f>
        <v>0</v>
      </c>
      <c r="BI433" s="219">
        <f>IF(N433="nulová",J433,0)</f>
        <v>0</v>
      </c>
      <c r="BJ433" s="20" t="s">
        <v>76</v>
      </c>
      <c r="BK433" s="219">
        <f>ROUND(I433*H433,2)</f>
        <v>0</v>
      </c>
      <c r="BL433" s="20" t="s">
        <v>257</v>
      </c>
      <c r="BM433" s="218" t="s">
        <v>498</v>
      </c>
    </row>
    <row r="434" s="2" customFormat="1">
      <c r="A434" s="41"/>
      <c r="B434" s="42"/>
      <c r="C434" s="43"/>
      <c r="D434" s="220" t="s">
        <v>134</v>
      </c>
      <c r="E434" s="43"/>
      <c r="F434" s="221" t="s">
        <v>499</v>
      </c>
      <c r="G434" s="43"/>
      <c r="H434" s="43"/>
      <c r="I434" s="222"/>
      <c r="J434" s="43"/>
      <c r="K434" s="43"/>
      <c r="L434" s="47"/>
      <c r="M434" s="223"/>
      <c r="N434" s="224"/>
      <c r="O434" s="87"/>
      <c r="P434" s="87"/>
      <c r="Q434" s="87"/>
      <c r="R434" s="87"/>
      <c r="S434" s="87"/>
      <c r="T434" s="88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T434" s="20" t="s">
        <v>134</v>
      </c>
      <c r="AU434" s="20" t="s">
        <v>80</v>
      </c>
    </row>
    <row r="435" s="13" customFormat="1">
      <c r="A435" s="13"/>
      <c r="B435" s="225"/>
      <c r="C435" s="226"/>
      <c r="D435" s="227" t="s">
        <v>136</v>
      </c>
      <c r="E435" s="228" t="s">
        <v>19</v>
      </c>
      <c r="F435" s="229" t="s">
        <v>137</v>
      </c>
      <c r="G435" s="226"/>
      <c r="H435" s="228" t="s">
        <v>19</v>
      </c>
      <c r="I435" s="230"/>
      <c r="J435" s="226"/>
      <c r="K435" s="226"/>
      <c r="L435" s="231"/>
      <c r="M435" s="232"/>
      <c r="N435" s="233"/>
      <c r="O435" s="233"/>
      <c r="P435" s="233"/>
      <c r="Q435" s="233"/>
      <c r="R435" s="233"/>
      <c r="S435" s="233"/>
      <c r="T435" s="234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5" t="s">
        <v>136</v>
      </c>
      <c r="AU435" s="235" t="s">
        <v>80</v>
      </c>
      <c r="AV435" s="13" t="s">
        <v>76</v>
      </c>
      <c r="AW435" s="13" t="s">
        <v>33</v>
      </c>
      <c r="AX435" s="13" t="s">
        <v>71</v>
      </c>
      <c r="AY435" s="235" t="s">
        <v>125</v>
      </c>
    </row>
    <row r="436" s="13" customFormat="1">
      <c r="A436" s="13"/>
      <c r="B436" s="225"/>
      <c r="C436" s="226"/>
      <c r="D436" s="227" t="s">
        <v>136</v>
      </c>
      <c r="E436" s="228" t="s">
        <v>19</v>
      </c>
      <c r="F436" s="229" t="s">
        <v>204</v>
      </c>
      <c r="G436" s="226"/>
      <c r="H436" s="228" t="s">
        <v>19</v>
      </c>
      <c r="I436" s="230"/>
      <c r="J436" s="226"/>
      <c r="K436" s="226"/>
      <c r="L436" s="231"/>
      <c r="M436" s="232"/>
      <c r="N436" s="233"/>
      <c r="O436" s="233"/>
      <c r="P436" s="233"/>
      <c r="Q436" s="233"/>
      <c r="R436" s="233"/>
      <c r="S436" s="233"/>
      <c r="T436" s="23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5" t="s">
        <v>136</v>
      </c>
      <c r="AU436" s="235" t="s">
        <v>80</v>
      </c>
      <c r="AV436" s="13" t="s">
        <v>76</v>
      </c>
      <c r="AW436" s="13" t="s">
        <v>33</v>
      </c>
      <c r="AX436" s="13" t="s">
        <v>71</v>
      </c>
      <c r="AY436" s="235" t="s">
        <v>125</v>
      </c>
    </row>
    <row r="437" s="14" customFormat="1">
      <c r="A437" s="14"/>
      <c r="B437" s="236"/>
      <c r="C437" s="237"/>
      <c r="D437" s="227" t="s">
        <v>136</v>
      </c>
      <c r="E437" s="238" t="s">
        <v>19</v>
      </c>
      <c r="F437" s="239" t="s">
        <v>195</v>
      </c>
      <c r="G437" s="237"/>
      <c r="H437" s="240">
        <v>1.5149999999999999</v>
      </c>
      <c r="I437" s="241"/>
      <c r="J437" s="237"/>
      <c r="K437" s="237"/>
      <c r="L437" s="242"/>
      <c r="M437" s="243"/>
      <c r="N437" s="244"/>
      <c r="O437" s="244"/>
      <c r="P437" s="244"/>
      <c r="Q437" s="244"/>
      <c r="R437" s="244"/>
      <c r="S437" s="244"/>
      <c r="T437" s="245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6" t="s">
        <v>136</v>
      </c>
      <c r="AU437" s="246" t="s">
        <v>80</v>
      </c>
      <c r="AV437" s="14" t="s">
        <v>80</v>
      </c>
      <c r="AW437" s="14" t="s">
        <v>33</v>
      </c>
      <c r="AX437" s="14" t="s">
        <v>71</v>
      </c>
      <c r="AY437" s="246" t="s">
        <v>125</v>
      </c>
    </row>
    <row r="438" s="14" customFormat="1">
      <c r="A438" s="14"/>
      <c r="B438" s="236"/>
      <c r="C438" s="237"/>
      <c r="D438" s="227" t="s">
        <v>136</v>
      </c>
      <c r="E438" s="238" t="s">
        <v>19</v>
      </c>
      <c r="F438" s="239" t="s">
        <v>196</v>
      </c>
      <c r="G438" s="237"/>
      <c r="H438" s="240">
        <v>1.4850000000000001</v>
      </c>
      <c r="I438" s="241"/>
      <c r="J438" s="237"/>
      <c r="K438" s="237"/>
      <c r="L438" s="242"/>
      <c r="M438" s="243"/>
      <c r="N438" s="244"/>
      <c r="O438" s="244"/>
      <c r="P438" s="244"/>
      <c r="Q438" s="244"/>
      <c r="R438" s="244"/>
      <c r="S438" s="244"/>
      <c r="T438" s="245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6" t="s">
        <v>136</v>
      </c>
      <c r="AU438" s="246" t="s">
        <v>80</v>
      </c>
      <c r="AV438" s="14" t="s">
        <v>80</v>
      </c>
      <c r="AW438" s="14" t="s">
        <v>33</v>
      </c>
      <c r="AX438" s="14" t="s">
        <v>71</v>
      </c>
      <c r="AY438" s="246" t="s">
        <v>125</v>
      </c>
    </row>
    <row r="439" s="16" customFormat="1">
      <c r="A439" s="16"/>
      <c r="B439" s="258"/>
      <c r="C439" s="259"/>
      <c r="D439" s="227" t="s">
        <v>136</v>
      </c>
      <c r="E439" s="260" t="s">
        <v>19</v>
      </c>
      <c r="F439" s="261" t="s">
        <v>203</v>
      </c>
      <c r="G439" s="259"/>
      <c r="H439" s="262">
        <v>3</v>
      </c>
      <c r="I439" s="263"/>
      <c r="J439" s="259"/>
      <c r="K439" s="259"/>
      <c r="L439" s="264"/>
      <c r="M439" s="265"/>
      <c r="N439" s="266"/>
      <c r="O439" s="266"/>
      <c r="P439" s="266"/>
      <c r="Q439" s="266"/>
      <c r="R439" s="266"/>
      <c r="S439" s="266"/>
      <c r="T439" s="267"/>
      <c r="U439" s="16"/>
      <c r="V439" s="16"/>
      <c r="W439" s="16"/>
      <c r="X439" s="16"/>
      <c r="Y439" s="16"/>
      <c r="Z439" s="16"/>
      <c r="AA439" s="16"/>
      <c r="AB439" s="16"/>
      <c r="AC439" s="16"/>
      <c r="AD439" s="16"/>
      <c r="AE439" s="16"/>
      <c r="AT439" s="268" t="s">
        <v>136</v>
      </c>
      <c r="AU439" s="268" t="s">
        <v>80</v>
      </c>
      <c r="AV439" s="16" t="s">
        <v>139</v>
      </c>
      <c r="AW439" s="16" t="s">
        <v>33</v>
      </c>
      <c r="AX439" s="16" t="s">
        <v>71</v>
      </c>
      <c r="AY439" s="268" t="s">
        <v>125</v>
      </c>
    </row>
    <row r="440" s="13" customFormat="1">
      <c r="A440" s="13"/>
      <c r="B440" s="225"/>
      <c r="C440" s="226"/>
      <c r="D440" s="227" t="s">
        <v>136</v>
      </c>
      <c r="E440" s="228" t="s">
        <v>19</v>
      </c>
      <c r="F440" s="229" t="s">
        <v>500</v>
      </c>
      <c r="G440" s="226"/>
      <c r="H440" s="228" t="s">
        <v>19</v>
      </c>
      <c r="I440" s="230"/>
      <c r="J440" s="226"/>
      <c r="K440" s="226"/>
      <c r="L440" s="231"/>
      <c r="M440" s="232"/>
      <c r="N440" s="233"/>
      <c r="O440" s="233"/>
      <c r="P440" s="233"/>
      <c r="Q440" s="233"/>
      <c r="R440" s="233"/>
      <c r="S440" s="233"/>
      <c r="T440" s="234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5" t="s">
        <v>136</v>
      </c>
      <c r="AU440" s="235" t="s">
        <v>80</v>
      </c>
      <c r="AV440" s="13" t="s">
        <v>76</v>
      </c>
      <c r="AW440" s="13" t="s">
        <v>33</v>
      </c>
      <c r="AX440" s="13" t="s">
        <v>71</v>
      </c>
      <c r="AY440" s="235" t="s">
        <v>125</v>
      </c>
    </row>
    <row r="441" s="14" customFormat="1">
      <c r="A441" s="14"/>
      <c r="B441" s="236"/>
      <c r="C441" s="237"/>
      <c r="D441" s="227" t="s">
        <v>136</v>
      </c>
      <c r="E441" s="238" t="s">
        <v>19</v>
      </c>
      <c r="F441" s="239" t="s">
        <v>501</v>
      </c>
      <c r="G441" s="237"/>
      <c r="H441" s="240">
        <v>8.1899999999999995</v>
      </c>
      <c r="I441" s="241"/>
      <c r="J441" s="237"/>
      <c r="K441" s="237"/>
      <c r="L441" s="242"/>
      <c r="M441" s="243"/>
      <c r="N441" s="244"/>
      <c r="O441" s="244"/>
      <c r="P441" s="244"/>
      <c r="Q441" s="244"/>
      <c r="R441" s="244"/>
      <c r="S441" s="244"/>
      <c r="T441" s="245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6" t="s">
        <v>136</v>
      </c>
      <c r="AU441" s="246" t="s">
        <v>80</v>
      </c>
      <c r="AV441" s="14" t="s">
        <v>80</v>
      </c>
      <c r="AW441" s="14" t="s">
        <v>33</v>
      </c>
      <c r="AX441" s="14" t="s">
        <v>71</v>
      </c>
      <c r="AY441" s="246" t="s">
        <v>125</v>
      </c>
    </row>
    <row r="442" s="16" customFormat="1">
      <c r="A442" s="16"/>
      <c r="B442" s="258"/>
      <c r="C442" s="259"/>
      <c r="D442" s="227" t="s">
        <v>136</v>
      </c>
      <c r="E442" s="260" t="s">
        <v>19</v>
      </c>
      <c r="F442" s="261" t="s">
        <v>203</v>
      </c>
      <c r="G442" s="259"/>
      <c r="H442" s="262">
        <v>8.1899999999999995</v>
      </c>
      <c r="I442" s="263"/>
      <c r="J442" s="259"/>
      <c r="K442" s="259"/>
      <c r="L442" s="264"/>
      <c r="M442" s="265"/>
      <c r="N442" s="266"/>
      <c r="O442" s="266"/>
      <c r="P442" s="266"/>
      <c r="Q442" s="266"/>
      <c r="R442" s="266"/>
      <c r="S442" s="266"/>
      <c r="T442" s="267"/>
      <c r="U442" s="16"/>
      <c r="V442" s="16"/>
      <c r="W442" s="16"/>
      <c r="X442" s="16"/>
      <c r="Y442" s="16"/>
      <c r="Z442" s="16"/>
      <c r="AA442" s="16"/>
      <c r="AB442" s="16"/>
      <c r="AC442" s="16"/>
      <c r="AD442" s="16"/>
      <c r="AE442" s="16"/>
      <c r="AT442" s="268" t="s">
        <v>136</v>
      </c>
      <c r="AU442" s="268" t="s">
        <v>80</v>
      </c>
      <c r="AV442" s="16" t="s">
        <v>139</v>
      </c>
      <c r="AW442" s="16" t="s">
        <v>33</v>
      </c>
      <c r="AX442" s="16" t="s">
        <v>71</v>
      </c>
      <c r="AY442" s="268" t="s">
        <v>125</v>
      </c>
    </row>
    <row r="443" s="13" customFormat="1">
      <c r="A443" s="13"/>
      <c r="B443" s="225"/>
      <c r="C443" s="226"/>
      <c r="D443" s="227" t="s">
        <v>136</v>
      </c>
      <c r="E443" s="228" t="s">
        <v>19</v>
      </c>
      <c r="F443" s="229" t="s">
        <v>502</v>
      </c>
      <c r="G443" s="226"/>
      <c r="H443" s="228" t="s">
        <v>19</v>
      </c>
      <c r="I443" s="230"/>
      <c r="J443" s="226"/>
      <c r="K443" s="226"/>
      <c r="L443" s="231"/>
      <c r="M443" s="232"/>
      <c r="N443" s="233"/>
      <c r="O443" s="233"/>
      <c r="P443" s="233"/>
      <c r="Q443" s="233"/>
      <c r="R443" s="233"/>
      <c r="S443" s="233"/>
      <c r="T443" s="23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5" t="s">
        <v>136</v>
      </c>
      <c r="AU443" s="235" t="s">
        <v>80</v>
      </c>
      <c r="AV443" s="13" t="s">
        <v>76</v>
      </c>
      <c r="AW443" s="13" t="s">
        <v>33</v>
      </c>
      <c r="AX443" s="13" t="s">
        <v>71</v>
      </c>
      <c r="AY443" s="235" t="s">
        <v>125</v>
      </c>
    </row>
    <row r="444" s="14" customFormat="1">
      <c r="A444" s="14"/>
      <c r="B444" s="236"/>
      <c r="C444" s="237"/>
      <c r="D444" s="227" t="s">
        <v>136</v>
      </c>
      <c r="E444" s="238" t="s">
        <v>19</v>
      </c>
      <c r="F444" s="239" t="s">
        <v>503</v>
      </c>
      <c r="G444" s="237"/>
      <c r="H444" s="240">
        <v>5.2000000000000002</v>
      </c>
      <c r="I444" s="241"/>
      <c r="J444" s="237"/>
      <c r="K444" s="237"/>
      <c r="L444" s="242"/>
      <c r="M444" s="243"/>
      <c r="N444" s="244"/>
      <c r="O444" s="244"/>
      <c r="P444" s="244"/>
      <c r="Q444" s="244"/>
      <c r="R444" s="244"/>
      <c r="S444" s="244"/>
      <c r="T444" s="245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6" t="s">
        <v>136</v>
      </c>
      <c r="AU444" s="246" t="s">
        <v>80</v>
      </c>
      <c r="AV444" s="14" t="s">
        <v>80</v>
      </c>
      <c r="AW444" s="14" t="s">
        <v>33</v>
      </c>
      <c r="AX444" s="14" t="s">
        <v>71</v>
      </c>
      <c r="AY444" s="246" t="s">
        <v>125</v>
      </c>
    </row>
    <row r="445" s="16" customFormat="1">
      <c r="A445" s="16"/>
      <c r="B445" s="258"/>
      <c r="C445" s="259"/>
      <c r="D445" s="227" t="s">
        <v>136</v>
      </c>
      <c r="E445" s="260" t="s">
        <v>19</v>
      </c>
      <c r="F445" s="261" t="s">
        <v>203</v>
      </c>
      <c r="G445" s="259"/>
      <c r="H445" s="262">
        <v>5.2000000000000002</v>
      </c>
      <c r="I445" s="263"/>
      <c r="J445" s="259"/>
      <c r="K445" s="259"/>
      <c r="L445" s="264"/>
      <c r="M445" s="265"/>
      <c r="N445" s="266"/>
      <c r="O445" s="266"/>
      <c r="P445" s="266"/>
      <c r="Q445" s="266"/>
      <c r="R445" s="266"/>
      <c r="S445" s="266"/>
      <c r="T445" s="267"/>
      <c r="U445" s="16"/>
      <c r="V445" s="16"/>
      <c r="W445" s="16"/>
      <c r="X445" s="16"/>
      <c r="Y445" s="16"/>
      <c r="Z445" s="16"/>
      <c r="AA445" s="16"/>
      <c r="AB445" s="16"/>
      <c r="AC445" s="16"/>
      <c r="AD445" s="16"/>
      <c r="AE445" s="16"/>
      <c r="AT445" s="268" t="s">
        <v>136</v>
      </c>
      <c r="AU445" s="268" t="s">
        <v>80</v>
      </c>
      <c r="AV445" s="16" t="s">
        <v>139</v>
      </c>
      <c r="AW445" s="16" t="s">
        <v>33</v>
      </c>
      <c r="AX445" s="16" t="s">
        <v>71</v>
      </c>
      <c r="AY445" s="268" t="s">
        <v>125</v>
      </c>
    </row>
    <row r="446" s="13" customFormat="1">
      <c r="A446" s="13"/>
      <c r="B446" s="225"/>
      <c r="C446" s="226"/>
      <c r="D446" s="227" t="s">
        <v>136</v>
      </c>
      <c r="E446" s="228" t="s">
        <v>19</v>
      </c>
      <c r="F446" s="229" t="s">
        <v>397</v>
      </c>
      <c r="G446" s="226"/>
      <c r="H446" s="228" t="s">
        <v>19</v>
      </c>
      <c r="I446" s="230"/>
      <c r="J446" s="226"/>
      <c r="K446" s="226"/>
      <c r="L446" s="231"/>
      <c r="M446" s="232"/>
      <c r="N446" s="233"/>
      <c r="O446" s="233"/>
      <c r="P446" s="233"/>
      <c r="Q446" s="233"/>
      <c r="R446" s="233"/>
      <c r="S446" s="233"/>
      <c r="T446" s="234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5" t="s">
        <v>136</v>
      </c>
      <c r="AU446" s="235" t="s">
        <v>80</v>
      </c>
      <c r="AV446" s="13" t="s">
        <v>76</v>
      </c>
      <c r="AW446" s="13" t="s">
        <v>33</v>
      </c>
      <c r="AX446" s="13" t="s">
        <v>71</v>
      </c>
      <c r="AY446" s="235" t="s">
        <v>125</v>
      </c>
    </row>
    <row r="447" s="14" customFormat="1">
      <c r="A447" s="14"/>
      <c r="B447" s="236"/>
      <c r="C447" s="237"/>
      <c r="D447" s="227" t="s">
        <v>136</v>
      </c>
      <c r="E447" s="238" t="s">
        <v>19</v>
      </c>
      <c r="F447" s="239" t="s">
        <v>504</v>
      </c>
      <c r="G447" s="237"/>
      <c r="H447" s="240">
        <v>22</v>
      </c>
      <c r="I447" s="241"/>
      <c r="J447" s="237"/>
      <c r="K447" s="237"/>
      <c r="L447" s="242"/>
      <c r="M447" s="243"/>
      <c r="N447" s="244"/>
      <c r="O447" s="244"/>
      <c r="P447" s="244"/>
      <c r="Q447" s="244"/>
      <c r="R447" s="244"/>
      <c r="S447" s="244"/>
      <c r="T447" s="245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6" t="s">
        <v>136</v>
      </c>
      <c r="AU447" s="246" t="s">
        <v>80</v>
      </c>
      <c r="AV447" s="14" t="s">
        <v>80</v>
      </c>
      <c r="AW447" s="14" t="s">
        <v>33</v>
      </c>
      <c r="AX447" s="14" t="s">
        <v>71</v>
      </c>
      <c r="AY447" s="246" t="s">
        <v>125</v>
      </c>
    </row>
    <row r="448" s="16" customFormat="1">
      <c r="A448" s="16"/>
      <c r="B448" s="258"/>
      <c r="C448" s="259"/>
      <c r="D448" s="227" t="s">
        <v>136</v>
      </c>
      <c r="E448" s="260" t="s">
        <v>19</v>
      </c>
      <c r="F448" s="261" t="s">
        <v>203</v>
      </c>
      <c r="G448" s="259"/>
      <c r="H448" s="262">
        <v>22</v>
      </c>
      <c r="I448" s="263"/>
      <c r="J448" s="259"/>
      <c r="K448" s="259"/>
      <c r="L448" s="264"/>
      <c r="M448" s="265"/>
      <c r="N448" s="266"/>
      <c r="O448" s="266"/>
      <c r="P448" s="266"/>
      <c r="Q448" s="266"/>
      <c r="R448" s="266"/>
      <c r="S448" s="266"/>
      <c r="T448" s="267"/>
      <c r="U448" s="16"/>
      <c r="V448" s="16"/>
      <c r="W448" s="16"/>
      <c r="X448" s="16"/>
      <c r="Y448" s="16"/>
      <c r="Z448" s="16"/>
      <c r="AA448" s="16"/>
      <c r="AB448" s="16"/>
      <c r="AC448" s="16"/>
      <c r="AD448" s="16"/>
      <c r="AE448" s="16"/>
      <c r="AT448" s="268" t="s">
        <v>136</v>
      </c>
      <c r="AU448" s="268" t="s">
        <v>80</v>
      </c>
      <c r="AV448" s="16" t="s">
        <v>139</v>
      </c>
      <c r="AW448" s="16" t="s">
        <v>33</v>
      </c>
      <c r="AX448" s="16" t="s">
        <v>71</v>
      </c>
      <c r="AY448" s="268" t="s">
        <v>125</v>
      </c>
    </row>
    <row r="449" s="15" customFormat="1">
      <c r="A449" s="15"/>
      <c r="B449" s="247"/>
      <c r="C449" s="248"/>
      <c r="D449" s="227" t="s">
        <v>136</v>
      </c>
      <c r="E449" s="249" t="s">
        <v>19</v>
      </c>
      <c r="F449" s="250" t="s">
        <v>165</v>
      </c>
      <c r="G449" s="248"/>
      <c r="H449" s="251">
        <v>38.390000000000001</v>
      </c>
      <c r="I449" s="252"/>
      <c r="J449" s="248"/>
      <c r="K449" s="248"/>
      <c r="L449" s="253"/>
      <c r="M449" s="254"/>
      <c r="N449" s="255"/>
      <c r="O449" s="255"/>
      <c r="P449" s="255"/>
      <c r="Q449" s="255"/>
      <c r="R449" s="255"/>
      <c r="S449" s="255"/>
      <c r="T449" s="256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57" t="s">
        <v>136</v>
      </c>
      <c r="AU449" s="257" t="s">
        <v>80</v>
      </c>
      <c r="AV449" s="15" t="s">
        <v>132</v>
      </c>
      <c r="AW449" s="15" t="s">
        <v>33</v>
      </c>
      <c r="AX449" s="15" t="s">
        <v>76</v>
      </c>
      <c r="AY449" s="257" t="s">
        <v>125</v>
      </c>
    </row>
    <row r="450" s="2" customFormat="1" ht="33" customHeight="1">
      <c r="A450" s="41"/>
      <c r="B450" s="42"/>
      <c r="C450" s="207" t="s">
        <v>505</v>
      </c>
      <c r="D450" s="207" t="s">
        <v>127</v>
      </c>
      <c r="E450" s="208" t="s">
        <v>506</v>
      </c>
      <c r="F450" s="209" t="s">
        <v>507</v>
      </c>
      <c r="G450" s="210" t="s">
        <v>253</v>
      </c>
      <c r="H450" s="211">
        <v>0.872</v>
      </c>
      <c r="I450" s="212"/>
      <c r="J450" s="213">
        <f>ROUND(I450*H450,2)</f>
        <v>0</v>
      </c>
      <c r="K450" s="209" t="s">
        <v>131</v>
      </c>
      <c r="L450" s="47"/>
      <c r="M450" s="214" t="s">
        <v>19</v>
      </c>
      <c r="N450" s="215" t="s">
        <v>42</v>
      </c>
      <c r="O450" s="87"/>
      <c r="P450" s="216">
        <f>O450*H450</f>
        <v>0</v>
      </c>
      <c r="Q450" s="216">
        <v>0</v>
      </c>
      <c r="R450" s="216">
        <f>Q450*H450</f>
        <v>0</v>
      </c>
      <c r="S450" s="216">
        <v>0</v>
      </c>
      <c r="T450" s="217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18" t="s">
        <v>257</v>
      </c>
      <c r="AT450" s="218" t="s">
        <v>127</v>
      </c>
      <c r="AU450" s="218" t="s">
        <v>80</v>
      </c>
      <c r="AY450" s="20" t="s">
        <v>125</v>
      </c>
      <c r="BE450" s="219">
        <f>IF(N450="základní",J450,0)</f>
        <v>0</v>
      </c>
      <c r="BF450" s="219">
        <f>IF(N450="snížená",J450,0)</f>
        <v>0</v>
      </c>
      <c r="BG450" s="219">
        <f>IF(N450="zákl. přenesená",J450,0)</f>
        <v>0</v>
      </c>
      <c r="BH450" s="219">
        <f>IF(N450="sníž. přenesená",J450,0)</f>
        <v>0</v>
      </c>
      <c r="BI450" s="219">
        <f>IF(N450="nulová",J450,0)</f>
        <v>0</v>
      </c>
      <c r="BJ450" s="20" t="s">
        <v>76</v>
      </c>
      <c r="BK450" s="219">
        <f>ROUND(I450*H450,2)</f>
        <v>0</v>
      </c>
      <c r="BL450" s="20" t="s">
        <v>257</v>
      </c>
      <c r="BM450" s="218" t="s">
        <v>508</v>
      </c>
    </row>
    <row r="451" s="2" customFormat="1">
      <c r="A451" s="41"/>
      <c r="B451" s="42"/>
      <c r="C451" s="43"/>
      <c r="D451" s="220" t="s">
        <v>134</v>
      </c>
      <c r="E451" s="43"/>
      <c r="F451" s="221" t="s">
        <v>509</v>
      </c>
      <c r="G451" s="43"/>
      <c r="H451" s="43"/>
      <c r="I451" s="222"/>
      <c r="J451" s="43"/>
      <c r="K451" s="43"/>
      <c r="L451" s="47"/>
      <c r="M451" s="223"/>
      <c r="N451" s="224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20" t="s">
        <v>134</v>
      </c>
      <c r="AU451" s="20" t="s">
        <v>80</v>
      </c>
    </row>
    <row r="452" s="12" customFormat="1" ht="22.8" customHeight="1">
      <c r="A452" s="12"/>
      <c r="B452" s="191"/>
      <c r="C452" s="192"/>
      <c r="D452" s="193" t="s">
        <v>70</v>
      </c>
      <c r="E452" s="205" t="s">
        <v>510</v>
      </c>
      <c r="F452" s="205" t="s">
        <v>511</v>
      </c>
      <c r="G452" s="192"/>
      <c r="H452" s="192"/>
      <c r="I452" s="195"/>
      <c r="J452" s="206">
        <f>BK452</f>
        <v>0</v>
      </c>
      <c r="K452" s="192"/>
      <c r="L452" s="197"/>
      <c r="M452" s="198"/>
      <c r="N452" s="199"/>
      <c r="O452" s="199"/>
      <c r="P452" s="200">
        <f>SUM(P453:P460)</f>
        <v>0</v>
      </c>
      <c r="Q452" s="199"/>
      <c r="R452" s="200">
        <f>SUM(R453:R460)</f>
        <v>0</v>
      </c>
      <c r="S452" s="199"/>
      <c r="T452" s="201">
        <f>SUM(T453:T460)</f>
        <v>0.16041999999999998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02" t="s">
        <v>80</v>
      </c>
      <c r="AT452" s="203" t="s">
        <v>70</v>
      </c>
      <c r="AU452" s="203" t="s">
        <v>76</v>
      </c>
      <c r="AY452" s="202" t="s">
        <v>125</v>
      </c>
      <c r="BK452" s="204">
        <f>SUM(BK453:BK460)</f>
        <v>0</v>
      </c>
    </row>
    <row r="453" s="2" customFormat="1" ht="24.15" customHeight="1">
      <c r="A453" s="41"/>
      <c r="B453" s="42"/>
      <c r="C453" s="207" t="s">
        <v>512</v>
      </c>
      <c r="D453" s="207" t="s">
        <v>127</v>
      </c>
      <c r="E453" s="208" t="s">
        <v>513</v>
      </c>
      <c r="F453" s="209" t="s">
        <v>514</v>
      </c>
      <c r="G453" s="210" t="s">
        <v>130</v>
      </c>
      <c r="H453" s="211">
        <v>24.68</v>
      </c>
      <c r="I453" s="212"/>
      <c r="J453" s="213">
        <f>ROUND(I453*H453,2)</f>
        <v>0</v>
      </c>
      <c r="K453" s="209" t="s">
        <v>131</v>
      </c>
      <c r="L453" s="47"/>
      <c r="M453" s="214" t="s">
        <v>19</v>
      </c>
      <c r="N453" s="215" t="s">
        <v>42</v>
      </c>
      <c r="O453" s="87"/>
      <c r="P453" s="216">
        <f>O453*H453</f>
        <v>0</v>
      </c>
      <c r="Q453" s="216">
        <v>0</v>
      </c>
      <c r="R453" s="216">
        <f>Q453*H453</f>
        <v>0</v>
      </c>
      <c r="S453" s="216">
        <v>0.0064999999999999997</v>
      </c>
      <c r="T453" s="217">
        <f>S453*H453</f>
        <v>0.16041999999999998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18" t="s">
        <v>257</v>
      </c>
      <c r="AT453" s="218" t="s">
        <v>127</v>
      </c>
      <c r="AU453" s="218" t="s">
        <v>80</v>
      </c>
      <c r="AY453" s="20" t="s">
        <v>125</v>
      </c>
      <c r="BE453" s="219">
        <f>IF(N453="základní",J453,0)</f>
        <v>0</v>
      </c>
      <c r="BF453" s="219">
        <f>IF(N453="snížená",J453,0)</f>
        <v>0</v>
      </c>
      <c r="BG453" s="219">
        <f>IF(N453="zákl. přenesená",J453,0)</f>
        <v>0</v>
      </c>
      <c r="BH453" s="219">
        <f>IF(N453="sníž. přenesená",J453,0)</f>
        <v>0</v>
      </c>
      <c r="BI453" s="219">
        <f>IF(N453="nulová",J453,0)</f>
        <v>0</v>
      </c>
      <c r="BJ453" s="20" t="s">
        <v>76</v>
      </c>
      <c r="BK453" s="219">
        <f>ROUND(I453*H453,2)</f>
        <v>0</v>
      </c>
      <c r="BL453" s="20" t="s">
        <v>257</v>
      </c>
      <c r="BM453" s="218" t="s">
        <v>515</v>
      </c>
    </row>
    <row r="454" s="2" customFormat="1">
      <c r="A454" s="41"/>
      <c r="B454" s="42"/>
      <c r="C454" s="43"/>
      <c r="D454" s="220" t="s">
        <v>134</v>
      </c>
      <c r="E454" s="43"/>
      <c r="F454" s="221" t="s">
        <v>516</v>
      </c>
      <c r="G454" s="43"/>
      <c r="H454" s="43"/>
      <c r="I454" s="222"/>
      <c r="J454" s="43"/>
      <c r="K454" s="43"/>
      <c r="L454" s="47"/>
      <c r="M454" s="223"/>
      <c r="N454" s="224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134</v>
      </c>
      <c r="AU454" s="20" t="s">
        <v>80</v>
      </c>
    </row>
    <row r="455" s="13" customFormat="1">
      <c r="A455" s="13"/>
      <c r="B455" s="225"/>
      <c r="C455" s="226"/>
      <c r="D455" s="227" t="s">
        <v>136</v>
      </c>
      <c r="E455" s="228" t="s">
        <v>19</v>
      </c>
      <c r="F455" s="229" t="s">
        <v>137</v>
      </c>
      <c r="G455" s="226"/>
      <c r="H455" s="228" t="s">
        <v>19</v>
      </c>
      <c r="I455" s="230"/>
      <c r="J455" s="226"/>
      <c r="K455" s="226"/>
      <c r="L455" s="231"/>
      <c r="M455" s="232"/>
      <c r="N455" s="233"/>
      <c r="O455" s="233"/>
      <c r="P455" s="233"/>
      <c r="Q455" s="233"/>
      <c r="R455" s="233"/>
      <c r="S455" s="233"/>
      <c r="T455" s="234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5" t="s">
        <v>136</v>
      </c>
      <c r="AU455" s="235" t="s">
        <v>80</v>
      </c>
      <c r="AV455" s="13" t="s">
        <v>76</v>
      </c>
      <c r="AW455" s="13" t="s">
        <v>33</v>
      </c>
      <c r="AX455" s="13" t="s">
        <v>71</v>
      </c>
      <c r="AY455" s="235" t="s">
        <v>125</v>
      </c>
    </row>
    <row r="456" s="13" customFormat="1">
      <c r="A456" s="13"/>
      <c r="B456" s="225"/>
      <c r="C456" s="226"/>
      <c r="D456" s="227" t="s">
        <v>136</v>
      </c>
      <c r="E456" s="228" t="s">
        <v>19</v>
      </c>
      <c r="F456" s="229" t="s">
        <v>386</v>
      </c>
      <c r="G456" s="226"/>
      <c r="H456" s="228" t="s">
        <v>19</v>
      </c>
      <c r="I456" s="230"/>
      <c r="J456" s="226"/>
      <c r="K456" s="226"/>
      <c r="L456" s="231"/>
      <c r="M456" s="232"/>
      <c r="N456" s="233"/>
      <c r="O456" s="233"/>
      <c r="P456" s="233"/>
      <c r="Q456" s="233"/>
      <c r="R456" s="233"/>
      <c r="S456" s="233"/>
      <c r="T456" s="23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5" t="s">
        <v>136</v>
      </c>
      <c r="AU456" s="235" t="s">
        <v>80</v>
      </c>
      <c r="AV456" s="13" t="s">
        <v>76</v>
      </c>
      <c r="AW456" s="13" t="s">
        <v>33</v>
      </c>
      <c r="AX456" s="13" t="s">
        <v>71</v>
      </c>
      <c r="AY456" s="235" t="s">
        <v>125</v>
      </c>
    </row>
    <row r="457" s="14" customFormat="1">
      <c r="A457" s="14"/>
      <c r="B457" s="236"/>
      <c r="C457" s="237"/>
      <c r="D457" s="227" t="s">
        <v>136</v>
      </c>
      <c r="E457" s="238" t="s">
        <v>19</v>
      </c>
      <c r="F457" s="239" t="s">
        <v>387</v>
      </c>
      <c r="G457" s="237"/>
      <c r="H457" s="240">
        <v>14.68</v>
      </c>
      <c r="I457" s="241"/>
      <c r="J457" s="237"/>
      <c r="K457" s="237"/>
      <c r="L457" s="242"/>
      <c r="M457" s="243"/>
      <c r="N457" s="244"/>
      <c r="O457" s="244"/>
      <c r="P457" s="244"/>
      <c r="Q457" s="244"/>
      <c r="R457" s="244"/>
      <c r="S457" s="244"/>
      <c r="T457" s="245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6" t="s">
        <v>136</v>
      </c>
      <c r="AU457" s="246" t="s">
        <v>80</v>
      </c>
      <c r="AV457" s="14" t="s">
        <v>80</v>
      </c>
      <c r="AW457" s="14" t="s">
        <v>33</v>
      </c>
      <c r="AX457" s="14" t="s">
        <v>71</v>
      </c>
      <c r="AY457" s="246" t="s">
        <v>125</v>
      </c>
    </row>
    <row r="458" s="13" customFormat="1">
      <c r="A458" s="13"/>
      <c r="B458" s="225"/>
      <c r="C458" s="226"/>
      <c r="D458" s="227" t="s">
        <v>136</v>
      </c>
      <c r="E458" s="228" t="s">
        <v>19</v>
      </c>
      <c r="F458" s="229" t="s">
        <v>338</v>
      </c>
      <c r="G458" s="226"/>
      <c r="H458" s="228" t="s">
        <v>19</v>
      </c>
      <c r="I458" s="230"/>
      <c r="J458" s="226"/>
      <c r="K458" s="226"/>
      <c r="L458" s="231"/>
      <c r="M458" s="232"/>
      <c r="N458" s="233"/>
      <c r="O458" s="233"/>
      <c r="P458" s="233"/>
      <c r="Q458" s="233"/>
      <c r="R458" s="233"/>
      <c r="S458" s="233"/>
      <c r="T458" s="234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5" t="s">
        <v>136</v>
      </c>
      <c r="AU458" s="235" t="s">
        <v>80</v>
      </c>
      <c r="AV458" s="13" t="s">
        <v>76</v>
      </c>
      <c r="AW458" s="13" t="s">
        <v>33</v>
      </c>
      <c r="AX458" s="13" t="s">
        <v>71</v>
      </c>
      <c r="AY458" s="235" t="s">
        <v>125</v>
      </c>
    </row>
    <row r="459" s="14" customFormat="1">
      <c r="A459" s="14"/>
      <c r="B459" s="236"/>
      <c r="C459" s="237"/>
      <c r="D459" s="227" t="s">
        <v>136</v>
      </c>
      <c r="E459" s="238" t="s">
        <v>19</v>
      </c>
      <c r="F459" s="239" t="s">
        <v>285</v>
      </c>
      <c r="G459" s="237"/>
      <c r="H459" s="240">
        <v>10</v>
      </c>
      <c r="I459" s="241"/>
      <c r="J459" s="237"/>
      <c r="K459" s="237"/>
      <c r="L459" s="242"/>
      <c r="M459" s="243"/>
      <c r="N459" s="244"/>
      <c r="O459" s="244"/>
      <c r="P459" s="244"/>
      <c r="Q459" s="244"/>
      <c r="R459" s="244"/>
      <c r="S459" s="244"/>
      <c r="T459" s="245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6" t="s">
        <v>136</v>
      </c>
      <c r="AU459" s="246" t="s">
        <v>80</v>
      </c>
      <c r="AV459" s="14" t="s">
        <v>80</v>
      </c>
      <c r="AW459" s="14" t="s">
        <v>33</v>
      </c>
      <c r="AX459" s="14" t="s">
        <v>71</v>
      </c>
      <c r="AY459" s="246" t="s">
        <v>125</v>
      </c>
    </row>
    <row r="460" s="15" customFormat="1">
      <c r="A460" s="15"/>
      <c r="B460" s="247"/>
      <c r="C460" s="248"/>
      <c r="D460" s="227" t="s">
        <v>136</v>
      </c>
      <c r="E460" s="249" t="s">
        <v>19</v>
      </c>
      <c r="F460" s="250" t="s">
        <v>165</v>
      </c>
      <c r="G460" s="248"/>
      <c r="H460" s="251">
        <v>24.68</v>
      </c>
      <c r="I460" s="252"/>
      <c r="J460" s="248"/>
      <c r="K460" s="248"/>
      <c r="L460" s="253"/>
      <c r="M460" s="254"/>
      <c r="N460" s="255"/>
      <c r="O460" s="255"/>
      <c r="P460" s="255"/>
      <c r="Q460" s="255"/>
      <c r="R460" s="255"/>
      <c r="S460" s="255"/>
      <c r="T460" s="256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57" t="s">
        <v>136</v>
      </c>
      <c r="AU460" s="257" t="s">
        <v>80</v>
      </c>
      <c r="AV460" s="15" t="s">
        <v>132</v>
      </c>
      <c r="AW460" s="15" t="s">
        <v>33</v>
      </c>
      <c r="AX460" s="15" t="s">
        <v>76</v>
      </c>
      <c r="AY460" s="257" t="s">
        <v>125</v>
      </c>
    </row>
    <row r="461" s="12" customFormat="1" ht="22.8" customHeight="1">
      <c r="A461" s="12"/>
      <c r="B461" s="191"/>
      <c r="C461" s="192"/>
      <c r="D461" s="193" t="s">
        <v>70</v>
      </c>
      <c r="E461" s="205" t="s">
        <v>517</v>
      </c>
      <c r="F461" s="205" t="s">
        <v>518</v>
      </c>
      <c r="G461" s="192"/>
      <c r="H461" s="192"/>
      <c r="I461" s="195"/>
      <c r="J461" s="206">
        <f>BK461</f>
        <v>0</v>
      </c>
      <c r="K461" s="192"/>
      <c r="L461" s="197"/>
      <c r="M461" s="198"/>
      <c r="N461" s="199"/>
      <c r="O461" s="199"/>
      <c r="P461" s="200">
        <f>SUM(P462:P463)</f>
        <v>0</v>
      </c>
      <c r="Q461" s="199"/>
      <c r="R461" s="200">
        <f>SUM(R462:R463)</f>
        <v>0.0018600000000000001</v>
      </c>
      <c r="S461" s="199"/>
      <c r="T461" s="201">
        <f>SUM(T462:T463)</f>
        <v>0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02" t="s">
        <v>80</v>
      </c>
      <c r="AT461" s="203" t="s">
        <v>70</v>
      </c>
      <c r="AU461" s="203" t="s">
        <v>76</v>
      </c>
      <c r="AY461" s="202" t="s">
        <v>125</v>
      </c>
      <c r="BK461" s="204">
        <f>SUM(BK462:BK463)</f>
        <v>0</v>
      </c>
    </row>
    <row r="462" s="2" customFormat="1" ht="24.15" customHeight="1">
      <c r="A462" s="41"/>
      <c r="B462" s="42"/>
      <c r="C462" s="207" t="s">
        <v>519</v>
      </c>
      <c r="D462" s="207" t="s">
        <v>127</v>
      </c>
      <c r="E462" s="208" t="s">
        <v>520</v>
      </c>
      <c r="F462" s="209" t="s">
        <v>521</v>
      </c>
      <c r="G462" s="210" t="s">
        <v>289</v>
      </c>
      <c r="H462" s="211">
        <v>2</v>
      </c>
      <c r="I462" s="212"/>
      <c r="J462" s="213">
        <f>ROUND(I462*H462,2)</f>
        <v>0</v>
      </c>
      <c r="K462" s="209" t="s">
        <v>522</v>
      </c>
      <c r="L462" s="47"/>
      <c r="M462" s="214" t="s">
        <v>19</v>
      </c>
      <c r="N462" s="215" t="s">
        <v>42</v>
      </c>
      <c r="O462" s="87"/>
      <c r="P462" s="216">
        <f>O462*H462</f>
        <v>0</v>
      </c>
      <c r="Q462" s="216">
        <v>0.00093000000000000005</v>
      </c>
      <c r="R462" s="216">
        <f>Q462*H462</f>
        <v>0.0018600000000000001</v>
      </c>
      <c r="S462" s="216">
        <v>0</v>
      </c>
      <c r="T462" s="217">
        <f>S462*H462</f>
        <v>0</v>
      </c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R462" s="218" t="s">
        <v>257</v>
      </c>
      <c r="AT462" s="218" t="s">
        <v>127</v>
      </c>
      <c r="AU462" s="218" t="s">
        <v>80</v>
      </c>
      <c r="AY462" s="20" t="s">
        <v>125</v>
      </c>
      <c r="BE462" s="219">
        <f>IF(N462="základní",J462,0)</f>
        <v>0</v>
      </c>
      <c r="BF462" s="219">
        <f>IF(N462="snížená",J462,0)</f>
        <v>0</v>
      </c>
      <c r="BG462" s="219">
        <f>IF(N462="zákl. přenesená",J462,0)</f>
        <v>0</v>
      </c>
      <c r="BH462" s="219">
        <f>IF(N462="sníž. přenesená",J462,0)</f>
        <v>0</v>
      </c>
      <c r="BI462" s="219">
        <f>IF(N462="nulová",J462,0)</f>
        <v>0</v>
      </c>
      <c r="BJ462" s="20" t="s">
        <v>76</v>
      </c>
      <c r="BK462" s="219">
        <f>ROUND(I462*H462,2)</f>
        <v>0</v>
      </c>
      <c r="BL462" s="20" t="s">
        <v>257</v>
      </c>
      <c r="BM462" s="218" t="s">
        <v>523</v>
      </c>
    </row>
    <row r="463" s="2" customFormat="1">
      <c r="A463" s="41"/>
      <c r="B463" s="42"/>
      <c r="C463" s="43"/>
      <c r="D463" s="220" t="s">
        <v>134</v>
      </c>
      <c r="E463" s="43"/>
      <c r="F463" s="221" t="s">
        <v>524</v>
      </c>
      <c r="G463" s="43"/>
      <c r="H463" s="43"/>
      <c r="I463" s="222"/>
      <c r="J463" s="43"/>
      <c r="K463" s="43"/>
      <c r="L463" s="47"/>
      <c r="M463" s="223"/>
      <c r="N463" s="224"/>
      <c r="O463" s="87"/>
      <c r="P463" s="87"/>
      <c r="Q463" s="87"/>
      <c r="R463" s="87"/>
      <c r="S463" s="87"/>
      <c r="T463" s="88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T463" s="20" t="s">
        <v>134</v>
      </c>
      <c r="AU463" s="20" t="s">
        <v>80</v>
      </c>
    </row>
    <row r="464" s="12" customFormat="1" ht="22.8" customHeight="1">
      <c r="A464" s="12"/>
      <c r="B464" s="191"/>
      <c r="C464" s="192"/>
      <c r="D464" s="193" t="s">
        <v>70</v>
      </c>
      <c r="E464" s="205" t="s">
        <v>525</v>
      </c>
      <c r="F464" s="205" t="s">
        <v>526</v>
      </c>
      <c r="G464" s="192"/>
      <c r="H464" s="192"/>
      <c r="I464" s="195"/>
      <c r="J464" s="206">
        <f>BK464</f>
        <v>0</v>
      </c>
      <c r="K464" s="192"/>
      <c r="L464" s="197"/>
      <c r="M464" s="198"/>
      <c r="N464" s="199"/>
      <c r="O464" s="199"/>
      <c r="P464" s="200">
        <f>SUM(P465:P470)</f>
        <v>0</v>
      </c>
      <c r="Q464" s="199"/>
      <c r="R464" s="200">
        <f>SUM(R465:R470)</f>
        <v>0</v>
      </c>
      <c r="S464" s="199"/>
      <c r="T464" s="201">
        <f>SUM(T465:T470)</f>
        <v>0.0046833000000000005</v>
      </c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R464" s="202" t="s">
        <v>80</v>
      </c>
      <c r="AT464" s="203" t="s">
        <v>70</v>
      </c>
      <c r="AU464" s="203" t="s">
        <v>76</v>
      </c>
      <c r="AY464" s="202" t="s">
        <v>125</v>
      </c>
      <c r="BK464" s="204">
        <f>SUM(BK465:BK470)</f>
        <v>0</v>
      </c>
    </row>
    <row r="465" s="2" customFormat="1" ht="16.5" customHeight="1">
      <c r="A465" s="41"/>
      <c r="B465" s="42"/>
      <c r="C465" s="207" t="s">
        <v>527</v>
      </c>
      <c r="D465" s="207" t="s">
        <v>127</v>
      </c>
      <c r="E465" s="208" t="s">
        <v>528</v>
      </c>
      <c r="F465" s="209" t="s">
        <v>529</v>
      </c>
      <c r="G465" s="210" t="s">
        <v>143</v>
      </c>
      <c r="H465" s="211">
        <v>6.9900000000000002</v>
      </c>
      <c r="I465" s="212"/>
      <c r="J465" s="213">
        <f>ROUND(I465*H465,2)</f>
        <v>0</v>
      </c>
      <c r="K465" s="209" t="s">
        <v>131</v>
      </c>
      <c r="L465" s="47"/>
      <c r="M465" s="214" t="s">
        <v>19</v>
      </c>
      <c r="N465" s="215" t="s">
        <v>42</v>
      </c>
      <c r="O465" s="87"/>
      <c r="P465" s="216">
        <f>O465*H465</f>
        <v>0</v>
      </c>
      <c r="Q465" s="216">
        <v>0</v>
      </c>
      <c r="R465" s="216">
        <f>Q465*H465</f>
        <v>0</v>
      </c>
      <c r="S465" s="216">
        <v>0.00067000000000000002</v>
      </c>
      <c r="T465" s="217">
        <f>S465*H465</f>
        <v>0.0046833000000000005</v>
      </c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R465" s="218" t="s">
        <v>257</v>
      </c>
      <c r="AT465" s="218" t="s">
        <v>127</v>
      </c>
      <c r="AU465" s="218" t="s">
        <v>80</v>
      </c>
      <c r="AY465" s="20" t="s">
        <v>125</v>
      </c>
      <c r="BE465" s="219">
        <f>IF(N465="základní",J465,0)</f>
        <v>0</v>
      </c>
      <c r="BF465" s="219">
        <f>IF(N465="snížená",J465,0)</f>
        <v>0</v>
      </c>
      <c r="BG465" s="219">
        <f>IF(N465="zákl. přenesená",J465,0)</f>
        <v>0</v>
      </c>
      <c r="BH465" s="219">
        <f>IF(N465="sníž. přenesená",J465,0)</f>
        <v>0</v>
      </c>
      <c r="BI465" s="219">
        <f>IF(N465="nulová",J465,0)</f>
        <v>0</v>
      </c>
      <c r="BJ465" s="20" t="s">
        <v>76</v>
      </c>
      <c r="BK465" s="219">
        <f>ROUND(I465*H465,2)</f>
        <v>0</v>
      </c>
      <c r="BL465" s="20" t="s">
        <v>257</v>
      </c>
      <c r="BM465" s="218" t="s">
        <v>530</v>
      </c>
    </row>
    <row r="466" s="2" customFormat="1">
      <c r="A466" s="41"/>
      <c r="B466" s="42"/>
      <c r="C466" s="43"/>
      <c r="D466" s="220" t="s">
        <v>134</v>
      </c>
      <c r="E466" s="43"/>
      <c r="F466" s="221" t="s">
        <v>531</v>
      </c>
      <c r="G466" s="43"/>
      <c r="H466" s="43"/>
      <c r="I466" s="222"/>
      <c r="J466" s="43"/>
      <c r="K466" s="43"/>
      <c r="L466" s="47"/>
      <c r="M466" s="223"/>
      <c r="N466" s="224"/>
      <c r="O466" s="87"/>
      <c r="P466" s="87"/>
      <c r="Q466" s="87"/>
      <c r="R466" s="87"/>
      <c r="S466" s="87"/>
      <c r="T466" s="88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T466" s="20" t="s">
        <v>134</v>
      </c>
      <c r="AU466" s="20" t="s">
        <v>80</v>
      </c>
    </row>
    <row r="467" s="13" customFormat="1">
      <c r="A467" s="13"/>
      <c r="B467" s="225"/>
      <c r="C467" s="226"/>
      <c r="D467" s="227" t="s">
        <v>136</v>
      </c>
      <c r="E467" s="228" t="s">
        <v>19</v>
      </c>
      <c r="F467" s="229" t="s">
        <v>137</v>
      </c>
      <c r="G467" s="226"/>
      <c r="H467" s="228" t="s">
        <v>19</v>
      </c>
      <c r="I467" s="230"/>
      <c r="J467" s="226"/>
      <c r="K467" s="226"/>
      <c r="L467" s="231"/>
      <c r="M467" s="232"/>
      <c r="N467" s="233"/>
      <c r="O467" s="233"/>
      <c r="P467" s="233"/>
      <c r="Q467" s="233"/>
      <c r="R467" s="233"/>
      <c r="S467" s="233"/>
      <c r="T467" s="234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5" t="s">
        <v>136</v>
      </c>
      <c r="AU467" s="235" t="s">
        <v>80</v>
      </c>
      <c r="AV467" s="13" t="s">
        <v>76</v>
      </c>
      <c r="AW467" s="13" t="s">
        <v>33</v>
      </c>
      <c r="AX467" s="13" t="s">
        <v>71</v>
      </c>
      <c r="AY467" s="235" t="s">
        <v>125</v>
      </c>
    </row>
    <row r="468" s="14" customFormat="1">
      <c r="A468" s="14"/>
      <c r="B468" s="236"/>
      <c r="C468" s="237"/>
      <c r="D468" s="227" t="s">
        <v>136</v>
      </c>
      <c r="E468" s="238" t="s">
        <v>19</v>
      </c>
      <c r="F468" s="239" t="s">
        <v>532</v>
      </c>
      <c r="G468" s="237"/>
      <c r="H468" s="240">
        <v>6.9900000000000002</v>
      </c>
      <c r="I468" s="241"/>
      <c r="J468" s="237"/>
      <c r="K468" s="237"/>
      <c r="L468" s="242"/>
      <c r="M468" s="243"/>
      <c r="N468" s="244"/>
      <c r="O468" s="244"/>
      <c r="P468" s="244"/>
      <c r="Q468" s="244"/>
      <c r="R468" s="244"/>
      <c r="S468" s="244"/>
      <c r="T468" s="245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6" t="s">
        <v>136</v>
      </c>
      <c r="AU468" s="246" t="s">
        <v>80</v>
      </c>
      <c r="AV468" s="14" t="s">
        <v>80</v>
      </c>
      <c r="AW468" s="14" t="s">
        <v>33</v>
      </c>
      <c r="AX468" s="14" t="s">
        <v>71</v>
      </c>
      <c r="AY468" s="246" t="s">
        <v>125</v>
      </c>
    </row>
    <row r="469" s="15" customFormat="1">
      <c r="A469" s="15"/>
      <c r="B469" s="247"/>
      <c r="C469" s="248"/>
      <c r="D469" s="227" t="s">
        <v>136</v>
      </c>
      <c r="E469" s="249" t="s">
        <v>19</v>
      </c>
      <c r="F469" s="250" t="s">
        <v>165</v>
      </c>
      <c r="G469" s="248"/>
      <c r="H469" s="251">
        <v>6.9900000000000002</v>
      </c>
      <c r="I469" s="252"/>
      <c r="J469" s="248"/>
      <c r="K469" s="248"/>
      <c r="L469" s="253"/>
      <c r="M469" s="254"/>
      <c r="N469" s="255"/>
      <c r="O469" s="255"/>
      <c r="P469" s="255"/>
      <c r="Q469" s="255"/>
      <c r="R469" s="255"/>
      <c r="S469" s="255"/>
      <c r="T469" s="256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57" t="s">
        <v>136</v>
      </c>
      <c r="AU469" s="257" t="s">
        <v>80</v>
      </c>
      <c r="AV469" s="15" t="s">
        <v>132</v>
      </c>
      <c r="AW469" s="15" t="s">
        <v>33</v>
      </c>
      <c r="AX469" s="15" t="s">
        <v>76</v>
      </c>
      <c r="AY469" s="257" t="s">
        <v>125</v>
      </c>
    </row>
    <row r="470" s="2" customFormat="1" ht="16.5" customHeight="1">
      <c r="A470" s="41"/>
      <c r="B470" s="42"/>
      <c r="C470" s="207" t="s">
        <v>533</v>
      </c>
      <c r="D470" s="207" t="s">
        <v>127</v>
      </c>
      <c r="E470" s="208" t="s">
        <v>534</v>
      </c>
      <c r="F470" s="209" t="s">
        <v>535</v>
      </c>
      <c r="G470" s="210" t="s">
        <v>289</v>
      </c>
      <c r="H470" s="211">
        <v>3</v>
      </c>
      <c r="I470" s="212"/>
      <c r="J470" s="213">
        <f>ROUND(I470*H470,2)</f>
        <v>0</v>
      </c>
      <c r="K470" s="209" t="s">
        <v>19</v>
      </c>
      <c r="L470" s="47"/>
      <c r="M470" s="214" t="s">
        <v>19</v>
      </c>
      <c r="N470" s="215" t="s">
        <v>42</v>
      </c>
      <c r="O470" s="87"/>
      <c r="P470" s="216">
        <f>O470*H470</f>
        <v>0</v>
      </c>
      <c r="Q470" s="216">
        <v>0</v>
      </c>
      <c r="R470" s="216">
        <f>Q470*H470</f>
        <v>0</v>
      </c>
      <c r="S470" s="216">
        <v>0</v>
      </c>
      <c r="T470" s="217">
        <f>S470*H470</f>
        <v>0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18" t="s">
        <v>257</v>
      </c>
      <c r="AT470" s="218" t="s">
        <v>127</v>
      </c>
      <c r="AU470" s="218" t="s">
        <v>80</v>
      </c>
      <c r="AY470" s="20" t="s">
        <v>125</v>
      </c>
      <c r="BE470" s="219">
        <f>IF(N470="základní",J470,0)</f>
        <v>0</v>
      </c>
      <c r="BF470" s="219">
        <f>IF(N470="snížená",J470,0)</f>
        <v>0</v>
      </c>
      <c r="BG470" s="219">
        <f>IF(N470="zákl. přenesená",J470,0)</f>
        <v>0</v>
      </c>
      <c r="BH470" s="219">
        <f>IF(N470="sníž. přenesená",J470,0)</f>
        <v>0</v>
      </c>
      <c r="BI470" s="219">
        <f>IF(N470="nulová",J470,0)</f>
        <v>0</v>
      </c>
      <c r="BJ470" s="20" t="s">
        <v>76</v>
      </c>
      <c r="BK470" s="219">
        <f>ROUND(I470*H470,2)</f>
        <v>0</v>
      </c>
      <c r="BL470" s="20" t="s">
        <v>257</v>
      </c>
      <c r="BM470" s="218" t="s">
        <v>536</v>
      </c>
    </row>
    <row r="471" s="12" customFormat="1" ht="22.8" customHeight="1">
      <c r="A471" s="12"/>
      <c r="B471" s="191"/>
      <c r="C471" s="192"/>
      <c r="D471" s="193" t="s">
        <v>70</v>
      </c>
      <c r="E471" s="205" t="s">
        <v>537</v>
      </c>
      <c r="F471" s="205" t="s">
        <v>538</v>
      </c>
      <c r="G471" s="192"/>
      <c r="H471" s="192"/>
      <c r="I471" s="195"/>
      <c r="J471" s="206">
        <f>BK471</f>
        <v>0</v>
      </c>
      <c r="K471" s="192"/>
      <c r="L471" s="197"/>
      <c r="M471" s="198"/>
      <c r="N471" s="199"/>
      <c r="O471" s="199"/>
      <c r="P471" s="200">
        <f>SUM(P472:P532)</f>
        <v>0</v>
      </c>
      <c r="Q471" s="199"/>
      <c r="R471" s="200">
        <f>SUM(R472:R532)</f>
        <v>0.34011999999999998</v>
      </c>
      <c r="S471" s="199"/>
      <c r="T471" s="201">
        <f>SUM(T472:T532)</f>
        <v>1.0772599999999999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02" t="s">
        <v>80</v>
      </c>
      <c r="AT471" s="203" t="s">
        <v>70</v>
      </c>
      <c r="AU471" s="203" t="s">
        <v>76</v>
      </c>
      <c r="AY471" s="202" t="s">
        <v>125</v>
      </c>
      <c r="BK471" s="204">
        <f>SUM(BK472:BK532)</f>
        <v>0</v>
      </c>
    </row>
    <row r="472" s="2" customFormat="1" ht="21.75" customHeight="1">
      <c r="A472" s="41"/>
      <c r="B472" s="42"/>
      <c r="C472" s="207" t="s">
        <v>539</v>
      </c>
      <c r="D472" s="207" t="s">
        <v>127</v>
      </c>
      <c r="E472" s="208" t="s">
        <v>540</v>
      </c>
      <c r="F472" s="209" t="s">
        <v>541</v>
      </c>
      <c r="G472" s="210" t="s">
        <v>143</v>
      </c>
      <c r="H472" s="211">
        <v>39.799999999999997</v>
      </c>
      <c r="I472" s="212"/>
      <c r="J472" s="213">
        <f>ROUND(I472*H472,2)</f>
        <v>0</v>
      </c>
      <c r="K472" s="209" t="s">
        <v>131</v>
      </c>
      <c r="L472" s="47"/>
      <c r="M472" s="214" t="s">
        <v>19</v>
      </c>
      <c r="N472" s="215" t="s">
        <v>42</v>
      </c>
      <c r="O472" s="87"/>
      <c r="P472" s="216">
        <f>O472*H472</f>
        <v>0</v>
      </c>
      <c r="Q472" s="216">
        <v>0</v>
      </c>
      <c r="R472" s="216">
        <f>Q472*H472</f>
        <v>0</v>
      </c>
      <c r="S472" s="216">
        <v>0.016</v>
      </c>
      <c r="T472" s="217">
        <f>S472*H472</f>
        <v>0.63679999999999992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18" t="s">
        <v>257</v>
      </c>
      <c r="AT472" s="218" t="s">
        <v>127</v>
      </c>
      <c r="AU472" s="218" t="s">
        <v>80</v>
      </c>
      <c r="AY472" s="20" t="s">
        <v>125</v>
      </c>
      <c r="BE472" s="219">
        <f>IF(N472="základní",J472,0)</f>
        <v>0</v>
      </c>
      <c r="BF472" s="219">
        <f>IF(N472="snížená",J472,0)</f>
        <v>0</v>
      </c>
      <c r="BG472" s="219">
        <f>IF(N472="zákl. přenesená",J472,0)</f>
        <v>0</v>
      </c>
      <c r="BH472" s="219">
        <f>IF(N472="sníž. přenesená",J472,0)</f>
        <v>0</v>
      </c>
      <c r="BI472" s="219">
        <f>IF(N472="nulová",J472,0)</f>
        <v>0</v>
      </c>
      <c r="BJ472" s="20" t="s">
        <v>76</v>
      </c>
      <c r="BK472" s="219">
        <f>ROUND(I472*H472,2)</f>
        <v>0</v>
      </c>
      <c r="BL472" s="20" t="s">
        <v>257</v>
      </c>
      <c r="BM472" s="218" t="s">
        <v>542</v>
      </c>
    </row>
    <row r="473" s="2" customFormat="1">
      <c r="A473" s="41"/>
      <c r="B473" s="42"/>
      <c r="C473" s="43"/>
      <c r="D473" s="220" t="s">
        <v>134</v>
      </c>
      <c r="E473" s="43"/>
      <c r="F473" s="221" t="s">
        <v>543</v>
      </c>
      <c r="G473" s="43"/>
      <c r="H473" s="43"/>
      <c r="I473" s="222"/>
      <c r="J473" s="43"/>
      <c r="K473" s="43"/>
      <c r="L473" s="47"/>
      <c r="M473" s="223"/>
      <c r="N473" s="224"/>
      <c r="O473" s="87"/>
      <c r="P473" s="87"/>
      <c r="Q473" s="87"/>
      <c r="R473" s="87"/>
      <c r="S473" s="87"/>
      <c r="T473" s="88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T473" s="20" t="s">
        <v>134</v>
      </c>
      <c r="AU473" s="20" t="s">
        <v>80</v>
      </c>
    </row>
    <row r="474" s="13" customFormat="1">
      <c r="A474" s="13"/>
      <c r="B474" s="225"/>
      <c r="C474" s="226"/>
      <c r="D474" s="227" t="s">
        <v>136</v>
      </c>
      <c r="E474" s="228" t="s">
        <v>19</v>
      </c>
      <c r="F474" s="229" t="s">
        <v>137</v>
      </c>
      <c r="G474" s="226"/>
      <c r="H474" s="228" t="s">
        <v>19</v>
      </c>
      <c r="I474" s="230"/>
      <c r="J474" s="226"/>
      <c r="K474" s="226"/>
      <c r="L474" s="231"/>
      <c r="M474" s="232"/>
      <c r="N474" s="233"/>
      <c r="O474" s="233"/>
      <c r="P474" s="233"/>
      <c r="Q474" s="233"/>
      <c r="R474" s="233"/>
      <c r="S474" s="233"/>
      <c r="T474" s="234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5" t="s">
        <v>136</v>
      </c>
      <c r="AU474" s="235" t="s">
        <v>80</v>
      </c>
      <c r="AV474" s="13" t="s">
        <v>76</v>
      </c>
      <c r="AW474" s="13" t="s">
        <v>33</v>
      </c>
      <c r="AX474" s="13" t="s">
        <v>71</v>
      </c>
      <c r="AY474" s="235" t="s">
        <v>125</v>
      </c>
    </row>
    <row r="475" s="13" customFormat="1">
      <c r="A475" s="13"/>
      <c r="B475" s="225"/>
      <c r="C475" s="226"/>
      <c r="D475" s="227" t="s">
        <v>136</v>
      </c>
      <c r="E475" s="228" t="s">
        <v>19</v>
      </c>
      <c r="F475" s="229" t="s">
        <v>388</v>
      </c>
      <c r="G475" s="226"/>
      <c r="H475" s="228" t="s">
        <v>19</v>
      </c>
      <c r="I475" s="230"/>
      <c r="J475" s="226"/>
      <c r="K475" s="226"/>
      <c r="L475" s="231"/>
      <c r="M475" s="232"/>
      <c r="N475" s="233"/>
      <c r="O475" s="233"/>
      <c r="P475" s="233"/>
      <c r="Q475" s="233"/>
      <c r="R475" s="233"/>
      <c r="S475" s="233"/>
      <c r="T475" s="234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5" t="s">
        <v>136</v>
      </c>
      <c r="AU475" s="235" t="s">
        <v>80</v>
      </c>
      <c r="AV475" s="13" t="s">
        <v>76</v>
      </c>
      <c r="AW475" s="13" t="s">
        <v>33</v>
      </c>
      <c r="AX475" s="13" t="s">
        <v>71</v>
      </c>
      <c r="AY475" s="235" t="s">
        <v>125</v>
      </c>
    </row>
    <row r="476" s="14" customFormat="1">
      <c r="A476" s="14"/>
      <c r="B476" s="236"/>
      <c r="C476" s="237"/>
      <c r="D476" s="227" t="s">
        <v>136</v>
      </c>
      <c r="E476" s="238" t="s">
        <v>19</v>
      </c>
      <c r="F476" s="239" t="s">
        <v>544</v>
      </c>
      <c r="G476" s="237"/>
      <c r="H476" s="240">
        <v>21.600000000000001</v>
      </c>
      <c r="I476" s="241"/>
      <c r="J476" s="237"/>
      <c r="K476" s="237"/>
      <c r="L476" s="242"/>
      <c r="M476" s="243"/>
      <c r="N476" s="244"/>
      <c r="O476" s="244"/>
      <c r="P476" s="244"/>
      <c r="Q476" s="244"/>
      <c r="R476" s="244"/>
      <c r="S476" s="244"/>
      <c r="T476" s="245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6" t="s">
        <v>136</v>
      </c>
      <c r="AU476" s="246" t="s">
        <v>80</v>
      </c>
      <c r="AV476" s="14" t="s">
        <v>80</v>
      </c>
      <c r="AW476" s="14" t="s">
        <v>33</v>
      </c>
      <c r="AX476" s="14" t="s">
        <v>71</v>
      </c>
      <c r="AY476" s="246" t="s">
        <v>125</v>
      </c>
    </row>
    <row r="477" s="14" customFormat="1">
      <c r="A477" s="14"/>
      <c r="B477" s="236"/>
      <c r="C477" s="237"/>
      <c r="D477" s="227" t="s">
        <v>136</v>
      </c>
      <c r="E477" s="238" t="s">
        <v>19</v>
      </c>
      <c r="F477" s="239" t="s">
        <v>545</v>
      </c>
      <c r="G477" s="237"/>
      <c r="H477" s="240">
        <v>5.2000000000000002</v>
      </c>
      <c r="I477" s="241"/>
      <c r="J477" s="237"/>
      <c r="K477" s="237"/>
      <c r="L477" s="242"/>
      <c r="M477" s="243"/>
      <c r="N477" s="244"/>
      <c r="O477" s="244"/>
      <c r="P477" s="244"/>
      <c r="Q477" s="244"/>
      <c r="R477" s="244"/>
      <c r="S477" s="244"/>
      <c r="T477" s="245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6" t="s">
        <v>136</v>
      </c>
      <c r="AU477" s="246" t="s">
        <v>80</v>
      </c>
      <c r="AV477" s="14" t="s">
        <v>80</v>
      </c>
      <c r="AW477" s="14" t="s">
        <v>33</v>
      </c>
      <c r="AX477" s="14" t="s">
        <v>71</v>
      </c>
      <c r="AY477" s="246" t="s">
        <v>125</v>
      </c>
    </row>
    <row r="478" s="16" customFormat="1">
      <c r="A478" s="16"/>
      <c r="B478" s="258"/>
      <c r="C478" s="259"/>
      <c r="D478" s="227" t="s">
        <v>136</v>
      </c>
      <c r="E478" s="260" t="s">
        <v>19</v>
      </c>
      <c r="F478" s="261" t="s">
        <v>203</v>
      </c>
      <c r="G478" s="259"/>
      <c r="H478" s="262">
        <v>26.800000000000001</v>
      </c>
      <c r="I478" s="263"/>
      <c r="J478" s="259"/>
      <c r="K478" s="259"/>
      <c r="L478" s="264"/>
      <c r="M478" s="265"/>
      <c r="N478" s="266"/>
      <c r="O478" s="266"/>
      <c r="P478" s="266"/>
      <c r="Q478" s="266"/>
      <c r="R478" s="266"/>
      <c r="S478" s="266"/>
      <c r="T478" s="267"/>
      <c r="U478" s="16"/>
      <c r="V478" s="16"/>
      <c r="W478" s="16"/>
      <c r="X478" s="16"/>
      <c r="Y478" s="16"/>
      <c r="Z478" s="16"/>
      <c r="AA478" s="16"/>
      <c r="AB478" s="16"/>
      <c r="AC478" s="16"/>
      <c r="AD478" s="16"/>
      <c r="AE478" s="16"/>
      <c r="AT478" s="268" t="s">
        <v>136</v>
      </c>
      <c r="AU478" s="268" t="s">
        <v>80</v>
      </c>
      <c r="AV478" s="16" t="s">
        <v>139</v>
      </c>
      <c r="AW478" s="16" t="s">
        <v>33</v>
      </c>
      <c r="AX478" s="16" t="s">
        <v>71</v>
      </c>
      <c r="AY478" s="268" t="s">
        <v>125</v>
      </c>
    </row>
    <row r="479" s="13" customFormat="1">
      <c r="A479" s="13"/>
      <c r="B479" s="225"/>
      <c r="C479" s="226"/>
      <c r="D479" s="227" t="s">
        <v>136</v>
      </c>
      <c r="E479" s="228" t="s">
        <v>19</v>
      </c>
      <c r="F479" s="229" t="s">
        <v>492</v>
      </c>
      <c r="G479" s="226"/>
      <c r="H479" s="228" t="s">
        <v>19</v>
      </c>
      <c r="I479" s="230"/>
      <c r="J479" s="226"/>
      <c r="K479" s="226"/>
      <c r="L479" s="231"/>
      <c r="M479" s="232"/>
      <c r="N479" s="233"/>
      <c r="O479" s="233"/>
      <c r="P479" s="233"/>
      <c r="Q479" s="233"/>
      <c r="R479" s="233"/>
      <c r="S479" s="233"/>
      <c r="T479" s="234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5" t="s">
        <v>136</v>
      </c>
      <c r="AU479" s="235" t="s">
        <v>80</v>
      </c>
      <c r="AV479" s="13" t="s">
        <v>76</v>
      </c>
      <c r="AW479" s="13" t="s">
        <v>33</v>
      </c>
      <c r="AX479" s="13" t="s">
        <v>71</v>
      </c>
      <c r="AY479" s="235" t="s">
        <v>125</v>
      </c>
    </row>
    <row r="480" s="14" customFormat="1">
      <c r="A480" s="14"/>
      <c r="B480" s="236"/>
      <c r="C480" s="237"/>
      <c r="D480" s="227" t="s">
        <v>136</v>
      </c>
      <c r="E480" s="238" t="s">
        <v>19</v>
      </c>
      <c r="F480" s="239" t="s">
        <v>546</v>
      </c>
      <c r="G480" s="237"/>
      <c r="H480" s="240">
        <v>13</v>
      </c>
      <c r="I480" s="241"/>
      <c r="J480" s="237"/>
      <c r="K480" s="237"/>
      <c r="L480" s="242"/>
      <c r="M480" s="243"/>
      <c r="N480" s="244"/>
      <c r="O480" s="244"/>
      <c r="P480" s="244"/>
      <c r="Q480" s="244"/>
      <c r="R480" s="244"/>
      <c r="S480" s="244"/>
      <c r="T480" s="245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6" t="s">
        <v>136</v>
      </c>
      <c r="AU480" s="246" t="s">
        <v>80</v>
      </c>
      <c r="AV480" s="14" t="s">
        <v>80</v>
      </c>
      <c r="AW480" s="14" t="s">
        <v>33</v>
      </c>
      <c r="AX480" s="14" t="s">
        <v>71</v>
      </c>
      <c r="AY480" s="246" t="s">
        <v>125</v>
      </c>
    </row>
    <row r="481" s="16" customFormat="1">
      <c r="A481" s="16"/>
      <c r="B481" s="258"/>
      <c r="C481" s="259"/>
      <c r="D481" s="227" t="s">
        <v>136</v>
      </c>
      <c r="E481" s="260" t="s">
        <v>19</v>
      </c>
      <c r="F481" s="261" t="s">
        <v>203</v>
      </c>
      <c r="G481" s="259"/>
      <c r="H481" s="262">
        <v>13</v>
      </c>
      <c r="I481" s="263"/>
      <c r="J481" s="259"/>
      <c r="K481" s="259"/>
      <c r="L481" s="264"/>
      <c r="M481" s="265"/>
      <c r="N481" s="266"/>
      <c r="O481" s="266"/>
      <c r="P481" s="266"/>
      <c r="Q481" s="266"/>
      <c r="R481" s="266"/>
      <c r="S481" s="266"/>
      <c r="T481" s="267"/>
      <c r="U481" s="16"/>
      <c r="V481" s="16"/>
      <c r="W481" s="16"/>
      <c r="X481" s="16"/>
      <c r="Y481" s="16"/>
      <c r="Z481" s="16"/>
      <c r="AA481" s="16"/>
      <c r="AB481" s="16"/>
      <c r="AC481" s="16"/>
      <c r="AD481" s="16"/>
      <c r="AE481" s="16"/>
      <c r="AT481" s="268" t="s">
        <v>136</v>
      </c>
      <c r="AU481" s="268" t="s">
        <v>80</v>
      </c>
      <c r="AV481" s="16" t="s">
        <v>139</v>
      </c>
      <c r="AW481" s="16" t="s">
        <v>33</v>
      </c>
      <c r="AX481" s="16" t="s">
        <v>71</v>
      </c>
      <c r="AY481" s="268" t="s">
        <v>125</v>
      </c>
    </row>
    <row r="482" s="15" customFormat="1">
      <c r="A482" s="15"/>
      <c r="B482" s="247"/>
      <c r="C482" s="248"/>
      <c r="D482" s="227" t="s">
        <v>136</v>
      </c>
      <c r="E482" s="249" t="s">
        <v>19</v>
      </c>
      <c r="F482" s="250" t="s">
        <v>165</v>
      </c>
      <c r="G482" s="248"/>
      <c r="H482" s="251">
        <v>39.799999999999997</v>
      </c>
      <c r="I482" s="252"/>
      <c r="J482" s="248"/>
      <c r="K482" s="248"/>
      <c r="L482" s="253"/>
      <c r="M482" s="254"/>
      <c r="N482" s="255"/>
      <c r="O482" s="255"/>
      <c r="P482" s="255"/>
      <c r="Q482" s="255"/>
      <c r="R482" s="255"/>
      <c r="S482" s="255"/>
      <c r="T482" s="256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57" t="s">
        <v>136</v>
      </c>
      <c r="AU482" s="257" t="s">
        <v>80</v>
      </c>
      <c r="AV482" s="15" t="s">
        <v>132</v>
      </c>
      <c r="AW482" s="15" t="s">
        <v>33</v>
      </c>
      <c r="AX482" s="15" t="s">
        <v>76</v>
      </c>
      <c r="AY482" s="257" t="s">
        <v>125</v>
      </c>
    </row>
    <row r="483" s="2" customFormat="1" ht="21.75" customHeight="1">
      <c r="A483" s="41"/>
      <c r="B483" s="42"/>
      <c r="C483" s="207" t="s">
        <v>547</v>
      </c>
      <c r="D483" s="207" t="s">
        <v>127</v>
      </c>
      <c r="E483" s="208" t="s">
        <v>548</v>
      </c>
      <c r="F483" s="209" t="s">
        <v>549</v>
      </c>
      <c r="G483" s="210" t="s">
        <v>143</v>
      </c>
      <c r="H483" s="211">
        <v>16</v>
      </c>
      <c r="I483" s="212"/>
      <c r="J483" s="213">
        <f>ROUND(I483*H483,2)</f>
        <v>0</v>
      </c>
      <c r="K483" s="209" t="s">
        <v>131</v>
      </c>
      <c r="L483" s="47"/>
      <c r="M483" s="214" t="s">
        <v>19</v>
      </c>
      <c r="N483" s="215" t="s">
        <v>42</v>
      </c>
      <c r="O483" s="87"/>
      <c r="P483" s="216">
        <f>O483*H483</f>
        <v>0</v>
      </c>
      <c r="Q483" s="216">
        <v>0</v>
      </c>
      <c r="R483" s="216">
        <f>Q483*H483</f>
        <v>0</v>
      </c>
      <c r="S483" s="216">
        <v>0</v>
      </c>
      <c r="T483" s="217">
        <f>S483*H483</f>
        <v>0</v>
      </c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R483" s="218" t="s">
        <v>257</v>
      </c>
      <c r="AT483" s="218" t="s">
        <v>127</v>
      </c>
      <c r="AU483" s="218" t="s">
        <v>80</v>
      </c>
      <c r="AY483" s="20" t="s">
        <v>125</v>
      </c>
      <c r="BE483" s="219">
        <f>IF(N483="základní",J483,0)</f>
        <v>0</v>
      </c>
      <c r="BF483" s="219">
        <f>IF(N483="snížená",J483,0)</f>
        <v>0</v>
      </c>
      <c r="BG483" s="219">
        <f>IF(N483="zákl. přenesená",J483,0)</f>
        <v>0</v>
      </c>
      <c r="BH483" s="219">
        <f>IF(N483="sníž. přenesená",J483,0)</f>
        <v>0</v>
      </c>
      <c r="BI483" s="219">
        <f>IF(N483="nulová",J483,0)</f>
        <v>0</v>
      </c>
      <c r="BJ483" s="20" t="s">
        <v>76</v>
      </c>
      <c r="BK483" s="219">
        <f>ROUND(I483*H483,2)</f>
        <v>0</v>
      </c>
      <c r="BL483" s="20" t="s">
        <v>257</v>
      </c>
      <c r="BM483" s="218" t="s">
        <v>550</v>
      </c>
    </row>
    <row r="484" s="2" customFormat="1">
      <c r="A484" s="41"/>
      <c r="B484" s="42"/>
      <c r="C484" s="43"/>
      <c r="D484" s="220" t="s">
        <v>134</v>
      </c>
      <c r="E484" s="43"/>
      <c r="F484" s="221" t="s">
        <v>551</v>
      </c>
      <c r="G484" s="43"/>
      <c r="H484" s="43"/>
      <c r="I484" s="222"/>
      <c r="J484" s="43"/>
      <c r="K484" s="43"/>
      <c r="L484" s="47"/>
      <c r="M484" s="223"/>
      <c r="N484" s="224"/>
      <c r="O484" s="87"/>
      <c r="P484" s="87"/>
      <c r="Q484" s="87"/>
      <c r="R484" s="87"/>
      <c r="S484" s="87"/>
      <c r="T484" s="88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T484" s="20" t="s">
        <v>134</v>
      </c>
      <c r="AU484" s="20" t="s">
        <v>80</v>
      </c>
    </row>
    <row r="485" s="13" customFormat="1">
      <c r="A485" s="13"/>
      <c r="B485" s="225"/>
      <c r="C485" s="226"/>
      <c r="D485" s="227" t="s">
        <v>136</v>
      </c>
      <c r="E485" s="228" t="s">
        <v>19</v>
      </c>
      <c r="F485" s="229" t="s">
        <v>137</v>
      </c>
      <c r="G485" s="226"/>
      <c r="H485" s="228" t="s">
        <v>19</v>
      </c>
      <c r="I485" s="230"/>
      <c r="J485" s="226"/>
      <c r="K485" s="226"/>
      <c r="L485" s="231"/>
      <c r="M485" s="232"/>
      <c r="N485" s="233"/>
      <c r="O485" s="233"/>
      <c r="P485" s="233"/>
      <c r="Q485" s="233"/>
      <c r="R485" s="233"/>
      <c r="S485" s="233"/>
      <c r="T485" s="234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5" t="s">
        <v>136</v>
      </c>
      <c r="AU485" s="235" t="s">
        <v>80</v>
      </c>
      <c r="AV485" s="13" t="s">
        <v>76</v>
      </c>
      <c r="AW485" s="13" t="s">
        <v>33</v>
      </c>
      <c r="AX485" s="13" t="s">
        <v>71</v>
      </c>
      <c r="AY485" s="235" t="s">
        <v>125</v>
      </c>
    </row>
    <row r="486" s="14" customFormat="1">
      <c r="A486" s="14"/>
      <c r="B486" s="236"/>
      <c r="C486" s="237"/>
      <c r="D486" s="227" t="s">
        <v>136</v>
      </c>
      <c r="E486" s="238" t="s">
        <v>19</v>
      </c>
      <c r="F486" s="239" t="s">
        <v>552</v>
      </c>
      <c r="G486" s="237"/>
      <c r="H486" s="240">
        <v>16</v>
      </c>
      <c r="I486" s="241"/>
      <c r="J486" s="237"/>
      <c r="K486" s="237"/>
      <c r="L486" s="242"/>
      <c r="M486" s="243"/>
      <c r="N486" s="244"/>
      <c r="O486" s="244"/>
      <c r="P486" s="244"/>
      <c r="Q486" s="244"/>
      <c r="R486" s="244"/>
      <c r="S486" s="244"/>
      <c r="T486" s="245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6" t="s">
        <v>136</v>
      </c>
      <c r="AU486" s="246" t="s">
        <v>80</v>
      </c>
      <c r="AV486" s="14" t="s">
        <v>80</v>
      </c>
      <c r="AW486" s="14" t="s">
        <v>33</v>
      </c>
      <c r="AX486" s="14" t="s">
        <v>71</v>
      </c>
      <c r="AY486" s="246" t="s">
        <v>125</v>
      </c>
    </row>
    <row r="487" s="15" customFormat="1">
      <c r="A487" s="15"/>
      <c r="B487" s="247"/>
      <c r="C487" s="248"/>
      <c r="D487" s="227" t="s">
        <v>136</v>
      </c>
      <c r="E487" s="249" t="s">
        <v>19</v>
      </c>
      <c r="F487" s="250" t="s">
        <v>165</v>
      </c>
      <c r="G487" s="248"/>
      <c r="H487" s="251">
        <v>16</v>
      </c>
      <c r="I487" s="252"/>
      <c r="J487" s="248"/>
      <c r="K487" s="248"/>
      <c r="L487" s="253"/>
      <c r="M487" s="254"/>
      <c r="N487" s="255"/>
      <c r="O487" s="255"/>
      <c r="P487" s="255"/>
      <c r="Q487" s="255"/>
      <c r="R487" s="255"/>
      <c r="S487" s="255"/>
      <c r="T487" s="256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57" t="s">
        <v>136</v>
      </c>
      <c r="AU487" s="257" t="s">
        <v>80</v>
      </c>
      <c r="AV487" s="15" t="s">
        <v>132</v>
      </c>
      <c r="AW487" s="15" t="s">
        <v>33</v>
      </c>
      <c r="AX487" s="15" t="s">
        <v>76</v>
      </c>
      <c r="AY487" s="257" t="s">
        <v>125</v>
      </c>
    </row>
    <row r="488" s="2" customFormat="1" ht="16.5" customHeight="1">
      <c r="A488" s="41"/>
      <c r="B488" s="42"/>
      <c r="C488" s="269" t="s">
        <v>553</v>
      </c>
      <c r="D488" s="269" t="s">
        <v>206</v>
      </c>
      <c r="E488" s="270" t="s">
        <v>554</v>
      </c>
      <c r="F488" s="271" t="s">
        <v>555</v>
      </c>
      <c r="G488" s="272" t="s">
        <v>143</v>
      </c>
      <c r="H488" s="273">
        <v>17.600000000000001</v>
      </c>
      <c r="I488" s="274"/>
      <c r="J488" s="275">
        <f>ROUND(I488*H488,2)</f>
        <v>0</v>
      </c>
      <c r="K488" s="271" t="s">
        <v>131</v>
      </c>
      <c r="L488" s="276"/>
      <c r="M488" s="277" t="s">
        <v>19</v>
      </c>
      <c r="N488" s="278" t="s">
        <v>42</v>
      </c>
      <c r="O488" s="87"/>
      <c r="P488" s="216">
        <f>O488*H488</f>
        <v>0</v>
      </c>
      <c r="Q488" s="216">
        <v>0.00020000000000000001</v>
      </c>
      <c r="R488" s="216">
        <f>Q488*H488</f>
        <v>0.0035200000000000006</v>
      </c>
      <c r="S488" s="216">
        <v>0</v>
      </c>
      <c r="T488" s="217">
        <f>S488*H488</f>
        <v>0</v>
      </c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R488" s="218" t="s">
        <v>350</v>
      </c>
      <c r="AT488" s="218" t="s">
        <v>206</v>
      </c>
      <c r="AU488" s="218" t="s">
        <v>80</v>
      </c>
      <c r="AY488" s="20" t="s">
        <v>125</v>
      </c>
      <c r="BE488" s="219">
        <f>IF(N488="základní",J488,0)</f>
        <v>0</v>
      </c>
      <c r="BF488" s="219">
        <f>IF(N488="snížená",J488,0)</f>
        <v>0</v>
      </c>
      <c r="BG488" s="219">
        <f>IF(N488="zákl. přenesená",J488,0)</f>
        <v>0</v>
      </c>
      <c r="BH488" s="219">
        <f>IF(N488="sníž. přenesená",J488,0)</f>
        <v>0</v>
      </c>
      <c r="BI488" s="219">
        <f>IF(N488="nulová",J488,0)</f>
        <v>0</v>
      </c>
      <c r="BJ488" s="20" t="s">
        <v>76</v>
      </c>
      <c r="BK488" s="219">
        <f>ROUND(I488*H488,2)</f>
        <v>0</v>
      </c>
      <c r="BL488" s="20" t="s">
        <v>257</v>
      </c>
      <c r="BM488" s="218" t="s">
        <v>556</v>
      </c>
    </row>
    <row r="489" s="14" customFormat="1">
      <c r="A489" s="14"/>
      <c r="B489" s="236"/>
      <c r="C489" s="237"/>
      <c r="D489" s="227" t="s">
        <v>136</v>
      </c>
      <c r="E489" s="237"/>
      <c r="F489" s="239" t="s">
        <v>557</v>
      </c>
      <c r="G489" s="237"/>
      <c r="H489" s="240">
        <v>17.600000000000001</v>
      </c>
      <c r="I489" s="241"/>
      <c r="J489" s="237"/>
      <c r="K489" s="237"/>
      <c r="L489" s="242"/>
      <c r="M489" s="243"/>
      <c r="N489" s="244"/>
      <c r="O489" s="244"/>
      <c r="P489" s="244"/>
      <c r="Q489" s="244"/>
      <c r="R489" s="244"/>
      <c r="S489" s="244"/>
      <c r="T489" s="245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6" t="s">
        <v>136</v>
      </c>
      <c r="AU489" s="246" t="s">
        <v>80</v>
      </c>
      <c r="AV489" s="14" t="s">
        <v>80</v>
      </c>
      <c r="AW489" s="14" t="s">
        <v>4</v>
      </c>
      <c r="AX489" s="14" t="s">
        <v>76</v>
      </c>
      <c r="AY489" s="246" t="s">
        <v>125</v>
      </c>
    </row>
    <row r="490" s="2" customFormat="1" ht="16.5" customHeight="1">
      <c r="A490" s="41"/>
      <c r="B490" s="42"/>
      <c r="C490" s="207" t="s">
        <v>558</v>
      </c>
      <c r="D490" s="207" t="s">
        <v>127</v>
      </c>
      <c r="E490" s="208" t="s">
        <v>559</v>
      </c>
      <c r="F490" s="209" t="s">
        <v>560</v>
      </c>
      <c r="G490" s="210" t="s">
        <v>130</v>
      </c>
      <c r="H490" s="211">
        <v>17</v>
      </c>
      <c r="I490" s="212"/>
      <c r="J490" s="213">
        <f>ROUND(I490*H490,2)</f>
        <v>0</v>
      </c>
      <c r="K490" s="209" t="s">
        <v>131</v>
      </c>
      <c r="L490" s="47"/>
      <c r="M490" s="214" t="s">
        <v>19</v>
      </c>
      <c r="N490" s="215" t="s">
        <v>42</v>
      </c>
      <c r="O490" s="87"/>
      <c r="P490" s="216">
        <f>O490*H490</f>
        <v>0</v>
      </c>
      <c r="Q490" s="216">
        <v>0</v>
      </c>
      <c r="R490" s="216">
        <f>Q490*H490</f>
        <v>0</v>
      </c>
      <c r="S490" s="216">
        <v>0</v>
      </c>
      <c r="T490" s="217">
        <f>S490*H490</f>
        <v>0</v>
      </c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R490" s="218" t="s">
        <v>257</v>
      </c>
      <c r="AT490" s="218" t="s">
        <v>127</v>
      </c>
      <c r="AU490" s="218" t="s">
        <v>80</v>
      </c>
      <c r="AY490" s="20" t="s">
        <v>125</v>
      </c>
      <c r="BE490" s="219">
        <f>IF(N490="základní",J490,0)</f>
        <v>0</v>
      </c>
      <c r="BF490" s="219">
        <f>IF(N490="snížená",J490,0)</f>
        <v>0</v>
      </c>
      <c r="BG490" s="219">
        <f>IF(N490="zákl. přenesená",J490,0)</f>
        <v>0</v>
      </c>
      <c r="BH490" s="219">
        <f>IF(N490="sníž. přenesená",J490,0)</f>
        <v>0</v>
      </c>
      <c r="BI490" s="219">
        <f>IF(N490="nulová",J490,0)</f>
        <v>0</v>
      </c>
      <c r="BJ490" s="20" t="s">
        <v>76</v>
      </c>
      <c r="BK490" s="219">
        <f>ROUND(I490*H490,2)</f>
        <v>0</v>
      </c>
      <c r="BL490" s="20" t="s">
        <v>257</v>
      </c>
      <c r="BM490" s="218" t="s">
        <v>561</v>
      </c>
    </row>
    <row r="491" s="2" customFormat="1">
      <c r="A491" s="41"/>
      <c r="B491" s="42"/>
      <c r="C491" s="43"/>
      <c r="D491" s="220" t="s">
        <v>134</v>
      </c>
      <c r="E491" s="43"/>
      <c r="F491" s="221" t="s">
        <v>562</v>
      </c>
      <c r="G491" s="43"/>
      <c r="H491" s="43"/>
      <c r="I491" s="222"/>
      <c r="J491" s="43"/>
      <c r="K491" s="43"/>
      <c r="L491" s="47"/>
      <c r="M491" s="223"/>
      <c r="N491" s="224"/>
      <c r="O491" s="87"/>
      <c r="P491" s="87"/>
      <c r="Q491" s="87"/>
      <c r="R491" s="87"/>
      <c r="S491" s="87"/>
      <c r="T491" s="88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T491" s="20" t="s">
        <v>134</v>
      </c>
      <c r="AU491" s="20" t="s">
        <v>80</v>
      </c>
    </row>
    <row r="492" s="13" customFormat="1">
      <c r="A492" s="13"/>
      <c r="B492" s="225"/>
      <c r="C492" s="226"/>
      <c r="D492" s="227" t="s">
        <v>136</v>
      </c>
      <c r="E492" s="228" t="s">
        <v>19</v>
      </c>
      <c r="F492" s="229" t="s">
        <v>137</v>
      </c>
      <c r="G492" s="226"/>
      <c r="H492" s="228" t="s">
        <v>19</v>
      </c>
      <c r="I492" s="230"/>
      <c r="J492" s="226"/>
      <c r="K492" s="226"/>
      <c r="L492" s="231"/>
      <c r="M492" s="232"/>
      <c r="N492" s="233"/>
      <c r="O492" s="233"/>
      <c r="P492" s="233"/>
      <c r="Q492" s="233"/>
      <c r="R492" s="233"/>
      <c r="S492" s="233"/>
      <c r="T492" s="234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5" t="s">
        <v>136</v>
      </c>
      <c r="AU492" s="235" t="s">
        <v>80</v>
      </c>
      <c r="AV492" s="13" t="s">
        <v>76</v>
      </c>
      <c r="AW492" s="13" t="s">
        <v>33</v>
      </c>
      <c r="AX492" s="13" t="s">
        <v>71</v>
      </c>
      <c r="AY492" s="235" t="s">
        <v>125</v>
      </c>
    </row>
    <row r="493" s="14" customFormat="1">
      <c r="A493" s="14"/>
      <c r="B493" s="236"/>
      <c r="C493" s="237"/>
      <c r="D493" s="227" t="s">
        <v>136</v>
      </c>
      <c r="E493" s="238" t="s">
        <v>19</v>
      </c>
      <c r="F493" s="239" t="s">
        <v>276</v>
      </c>
      <c r="G493" s="237"/>
      <c r="H493" s="240">
        <v>17</v>
      </c>
      <c r="I493" s="241"/>
      <c r="J493" s="237"/>
      <c r="K493" s="237"/>
      <c r="L493" s="242"/>
      <c r="M493" s="243"/>
      <c r="N493" s="244"/>
      <c r="O493" s="244"/>
      <c r="P493" s="244"/>
      <c r="Q493" s="244"/>
      <c r="R493" s="244"/>
      <c r="S493" s="244"/>
      <c r="T493" s="245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6" t="s">
        <v>136</v>
      </c>
      <c r="AU493" s="246" t="s">
        <v>80</v>
      </c>
      <c r="AV493" s="14" t="s">
        <v>80</v>
      </c>
      <c r="AW493" s="14" t="s">
        <v>33</v>
      </c>
      <c r="AX493" s="14" t="s">
        <v>76</v>
      </c>
      <c r="AY493" s="246" t="s">
        <v>125</v>
      </c>
    </row>
    <row r="494" s="2" customFormat="1" ht="16.5" customHeight="1">
      <c r="A494" s="41"/>
      <c r="B494" s="42"/>
      <c r="C494" s="269" t="s">
        <v>563</v>
      </c>
      <c r="D494" s="269" t="s">
        <v>206</v>
      </c>
      <c r="E494" s="270" t="s">
        <v>564</v>
      </c>
      <c r="F494" s="271" t="s">
        <v>565</v>
      </c>
      <c r="G494" s="272" t="s">
        <v>130</v>
      </c>
      <c r="H494" s="273">
        <v>18.699999999999999</v>
      </c>
      <c r="I494" s="274"/>
      <c r="J494" s="275">
        <f>ROUND(I494*H494,2)</f>
        <v>0</v>
      </c>
      <c r="K494" s="271" t="s">
        <v>131</v>
      </c>
      <c r="L494" s="276"/>
      <c r="M494" s="277" t="s">
        <v>19</v>
      </c>
      <c r="N494" s="278" t="s">
        <v>42</v>
      </c>
      <c r="O494" s="87"/>
      <c r="P494" s="216">
        <f>O494*H494</f>
        <v>0</v>
      </c>
      <c r="Q494" s="216">
        <v>0.017999999999999999</v>
      </c>
      <c r="R494" s="216">
        <f>Q494*H494</f>
        <v>0.33659999999999995</v>
      </c>
      <c r="S494" s="216">
        <v>0</v>
      </c>
      <c r="T494" s="217">
        <f>S494*H494</f>
        <v>0</v>
      </c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R494" s="218" t="s">
        <v>350</v>
      </c>
      <c r="AT494" s="218" t="s">
        <v>206</v>
      </c>
      <c r="AU494" s="218" t="s">
        <v>80</v>
      </c>
      <c r="AY494" s="20" t="s">
        <v>125</v>
      </c>
      <c r="BE494" s="219">
        <f>IF(N494="základní",J494,0)</f>
        <v>0</v>
      </c>
      <c r="BF494" s="219">
        <f>IF(N494="snížená",J494,0)</f>
        <v>0</v>
      </c>
      <c r="BG494" s="219">
        <f>IF(N494="zákl. přenesená",J494,0)</f>
        <v>0</v>
      </c>
      <c r="BH494" s="219">
        <f>IF(N494="sníž. přenesená",J494,0)</f>
        <v>0</v>
      </c>
      <c r="BI494" s="219">
        <f>IF(N494="nulová",J494,0)</f>
        <v>0</v>
      </c>
      <c r="BJ494" s="20" t="s">
        <v>76</v>
      </c>
      <c r="BK494" s="219">
        <f>ROUND(I494*H494,2)</f>
        <v>0</v>
      </c>
      <c r="BL494" s="20" t="s">
        <v>257</v>
      </c>
      <c r="BM494" s="218" t="s">
        <v>566</v>
      </c>
    </row>
    <row r="495" s="14" customFormat="1">
      <c r="A495" s="14"/>
      <c r="B495" s="236"/>
      <c r="C495" s="237"/>
      <c r="D495" s="227" t="s">
        <v>136</v>
      </c>
      <c r="E495" s="237"/>
      <c r="F495" s="239" t="s">
        <v>567</v>
      </c>
      <c r="G495" s="237"/>
      <c r="H495" s="240">
        <v>18.699999999999999</v>
      </c>
      <c r="I495" s="241"/>
      <c r="J495" s="237"/>
      <c r="K495" s="237"/>
      <c r="L495" s="242"/>
      <c r="M495" s="243"/>
      <c r="N495" s="244"/>
      <c r="O495" s="244"/>
      <c r="P495" s="244"/>
      <c r="Q495" s="244"/>
      <c r="R495" s="244"/>
      <c r="S495" s="244"/>
      <c r="T495" s="245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6" t="s">
        <v>136</v>
      </c>
      <c r="AU495" s="246" t="s">
        <v>80</v>
      </c>
      <c r="AV495" s="14" t="s">
        <v>80</v>
      </c>
      <c r="AW495" s="14" t="s">
        <v>4</v>
      </c>
      <c r="AX495" s="14" t="s">
        <v>76</v>
      </c>
      <c r="AY495" s="246" t="s">
        <v>125</v>
      </c>
    </row>
    <row r="496" s="2" customFormat="1" ht="16.5" customHeight="1">
      <c r="A496" s="41"/>
      <c r="B496" s="42"/>
      <c r="C496" s="207" t="s">
        <v>568</v>
      </c>
      <c r="D496" s="207" t="s">
        <v>127</v>
      </c>
      <c r="E496" s="208" t="s">
        <v>569</v>
      </c>
      <c r="F496" s="209" t="s">
        <v>570</v>
      </c>
      <c r="G496" s="210" t="s">
        <v>130</v>
      </c>
      <c r="H496" s="211">
        <v>21.68</v>
      </c>
      <c r="I496" s="212"/>
      <c r="J496" s="213">
        <f>ROUND(I496*H496,2)</f>
        <v>0</v>
      </c>
      <c r="K496" s="209" t="s">
        <v>131</v>
      </c>
      <c r="L496" s="47"/>
      <c r="M496" s="214" t="s">
        <v>19</v>
      </c>
      <c r="N496" s="215" t="s">
        <v>42</v>
      </c>
      <c r="O496" s="87"/>
      <c r="P496" s="216">
        <f>O496*H496</f>
        <v>0</v>
      </c>
      <c r="Q496" s="216">
        <v>0</v>
      </c>
      <c r="R496" s="216">
        <f>Q496*H496</f>
        <v>0</v>
      </c>
      <c r="S496" s="216">
        <v>0.02</v>
      </c>
      <c r="T496" s="217">
        <f>S496*H496</f>
        <v>0.43359999999999999</v>
      </c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R496" s="218" t="s">
        <v>257</v>
      </c>
      <c r="AT496" s="218" t="s">
        <v>127</v>
      </c>
      <c r="AU496" s="218" t="s">
        <v>80</v>
      </c>
      <c r="AY496" s="20" t="s">
        <v>125</v>
      </c>
      <c r="BE496" s="219">
        <f>IF(N496="základní",J496,0)</f>
        <v>0</v>
      </c>
      <c r="BF496" s="219">
        <f>IF(N496="snížená",J496,0)</f>
        <v>0</v>
      </c>
      <c r="BG496" s="219">
        <f>IF(N496="zákl. přenesená",J496,0)</f>
        <v>0</v>
      </c>
      <c r="BH496" s="219">
        <f>IF(N496="sníž. přenesená",J496,0)</f>
        <v>0</v>
      </c>
      <c r="BI496" s="219">
        <f>IF(N496="nulová",J496,0)</f>
        <v>0</v>
      </c>
      <c r="BJ496" s="20" t="s">
        <v>76</v>
      </c>
      <c r="BK496" s="219">
        <f>ROUND(I496*H496,2)</f>
        <v>0</v>
      </c>
      <c r="BL496" s="20" t="s">
        <v>257</v>
      </c>
      <c r="BM496" s="218" t="s">
        <v>571</v>
      </c>
    </row>
    <row r="497" s="2" customFormat="1">
      <c r="A497" s="41"/>
      <c r="B497" s="42"/>
      <c r="C497" s="43"/>
      <c r="D497" s="220" t="s">
        <v>134</v>
      </c>
      <c r="E497" s="43"/>
      <c r="F497" s="221" t="s">
        <v>572</v>
      </c>
      <c r="G497" s="43"/>
      <c r="H497" s="43"/>
      <c r="I497" s="222"/>
      <c r="J497" s="43"/>
      <c r="K497" s="43"/>
      <c r="L497" s="47"/>
      <c r="M497" s="223"/>
      <c r="N497" s="224"/>
      <c r="O497" s="87"/>
      <c r="P497" s="87"/>
      <c r="Q497" s="87"/>
      <c r="R497" s="87"/>
      <c r="S497" s="87"/>
      <c r="T497" s="88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T497" s="20" t="s">
        <v>134</v>
      </c>
      <c r="AU497" s="20" t="s">
        <v>80</v>
      </c>
    </row>
    <row r="498" s="13" customFormat="1">
      <c r="A498" s="13"/>
      <c r="B498" s="225"/>
      <c r="C498" s="226"/>
      <c r="D498" s="227" t="s">
        <v>136</v>
      </c>
      <c r="E498" s="228" t="s">
        <v>19</v>
      </c>
      <c r="F498" s="229" t="s">
        <v>137</v>
      </c>
      <c r="G498" s="226"/>
      <c r="H498" s="228" t="s">
        <v>19</v>
      </c>
      <c r="I498" s="230"/>
      <c r="J498" s="226"/>
      <c r="K498" s="226"/>
      <c r="L498" s="231"/>
      <c r="M498" s="232"/>
      <c r="N498" s="233"/>
      <c r="O498" s="233"/>
      <c r="P498" s="233"/>
      <c r="Q498" s="233"/>
      <c r="R498" s="233"/>
      <c r="S498" s="233"/>
      <c r="T498" s="234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5" t="s">
        <v>136</v>
      </c>
      <c r="AU498" s="235" t="s">
        <v>80</v>
      </c>
      <c r="AV498" s="13" t="s">
        <v>76</v>
      </c>
      <c r="AW498" s="13" t="s">
        <v>33</v>
      </c>
      <c r="AX498" s="13" t="s">
        <v>71</v>
      </c>
      <c r="AY498" s="235" t="s">
        <v>125</v>
      </c>
    </row>
    <row r="499" s="13" customFormat="1">
      <c r="A499" s="13"/>
      <c r="B499" s="225"/>
      <c r="C499" s="226"/>
      <c r="D499" s="227" t="s">
        <v>136</v>
      </c>
      <c r="E499" s="228" t="s">
        <v>19</v>
      </c>
      <c r="F499" s="229" t="s">
        <v>386</v>
      </c>
      <c r="G499" s="226"/>
      <c r="H499" s="228" t="s">
        <v>19</v>
      </c>
      <c r="I499" s="230"/>
      <c r="J499" s="226"/>
      <c r="K499" s="226"/>
      <c r="L499" s="231"/>
      <c r="M499" s="232"/>
      <c r="N499" s="233"/>
      <c r="O499" s="233"/>
      <c r="P499" s="233"/>
      <c r="Q499" s="233"/>
      <c r="R499" s="233"/>
      <c r="S499" s="233"/>
      <c r="T499" s="234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5" t="s">
        <v>136</v>
      </c>
      <c r="AU499" s="235" t="s">
        <v>80</v>
      </c>
      <c r="AV499" s="13" t="s">
        <v>76</v>
      </c>
      <c r="AW499" s="13" t="s">
        <v>33</v>
      </c>
      <c r="AX499" s="13" t="s">
        <v>71</v>
      </c>
      <c r="AY499" s="235" t="s">
        <v>125</v>
      </c>
    </row>
    <row r="500" s="14" customFormat="1">
      <c r="A500" s="14"/>
      <c r="B500" s="236"/>
      <c r="C500" s="237"/>
      <c r="D500" s="227" t="s">
        <v>136</v>
      </c>
      <c r="E500" s="238" t="s">
        <v>19</v>
      </c>
      <c r="F500" s="239" t="s">
        <v>387</v>
      </c>
      <c r="G500" s="237"/>
      <c r="H500" s="240">
        <v>14.68</v>
      </c>
      <c r="I500" s="241"/>
      <c r="J500" s="237"/>
      <c r="K500" s="237"/>
      <c r="L500" s="242"/>
      <c r="M500" s="243"/>
      <c r="N500" s="244"/>
      <c r="O500" s="244"/>
      <c r="P500" s="244"/>
      <c r="Q500" s="244"/>
      <c r="R500" s="244"/>
      <c r="S500" s="244"/>
      <c r="T500" s="245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6" t="s">
        <v>136</v>
      </c>
      <c r="AU500" s="246" t="s">
        <v>80</v>
      </c>
      <c r="AV500" s="14" t="s">
        <v>80</v>
      </c>
      <c r="AW500" s="14" t="s">
        <v>33</v>
      </c>
      <c r="AX500" s="14" t="s">
        <v>71</v>
      </c>
      <c r="AY500" s="246" t="s">
        <v>125</v>
      </c>
    </row>
    <row r="501" s="13" customFormat="1">
      <c r="A501" s="13"/>
      <c r="B501" s="225"/>
      <c r="C501" s="226"/>
      <c r="D501" s="227" t="s">
        <v>136</v>
      </c>
      <c r="E501" s="228" t="s">
        <v>19</v>
      </c>
      <c r="F501" s="229" t="s">
        <v>573</v>
      </c>
      <c r="G501" s="226"/>
      <c r="H501" s="228" t="s">
        <v>19</v>
      </c>
      <c r="I501" s="230"/>
      <c r="J501" s="226"/>
      <c r="K501" s="226"/>
      <c r="L501" s="231"/>
      <c r="M501" s="232"/>
      <c r="N501" s="233"/>
      <c r="O501" s="233"/>
      <c r="P501" s="233"/>
      <c r="Q501" s="233"/>
      <c r="R501" s="233"/>
      <c r="S501" s="233"/>
      <c r="T501" s="234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5" t="s">
        <v>136</v>
      </c>
      <c r="AU501" s="235" t="s">
        <v>80</v>
      </c>
      <c r="AV501" s="13" t="s">
        <v>76</v>
      </c>
      <c r="AW501" s="13" t="s">
        <v>33</v>
      </c>
      <c r="AX501" s="13" t="s">
        <v>71</v>
      </c>
      <c r="AY501" s="235" t="s">
        <v>125</v>
      </c>
    </row>
    <row r="502" s="14" customFormat="1">
      <c r="A502" s="14"/>
      <c r="B502" s="236"/>
      <c r="C502" s="237"/>
      <c r="D502" s="227" t="s">
        <v>136</v>
      </c>
      <c r="E502" s="238" t="s">
        <v>19</v>
      </c>
      <c r="F502" s="239" t="s">
        <v>282</v>
      </c>
      <c r="G502" s="237"/>
      <c r="H502" s="240">
        <v>7</v>
      </c>
      <c r="I502" s="241"/>
      <c r="J502" s="237"/>
      <c r="K502" s="237"/>
      <c r="L502" s="242"/>
      <c r="M502" s="243"/>
      <c r="N502" s="244"/>
      <c r="O502" s="244"/>
      <c r="P502" s="244"/>
      <c r="Q502" s="244"/>
      <c r="R502" s="244"/>
      <c r="S502" s="244"/>
      <c r="T502" s="245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6" t="s">
        <v>136</v>
      </c>
      <c r="AU502" s="246" t="s">
        <v>80</v>
      </c>
      <c r="AV502" s="14" t="s">
        <v>80</v>
      </c>
      <c r="AW502" s="14" t="s">
        <v>33</v>
      </c>
      <c r="AX502" s="14" t="s">
        <v>71</v>
      </c>
      <c r="AY502" s="246" t="s">
        <v>125</v>
      </c>
    </row>
    <row r="503" s="15" customFormat="1">
      <c r="A503" s="15"/>
      <c r="B503" s="247"/>
      <c r="C503" s="248"/>
      <c r="D503" s="227" t="s">
        <v>136</v>
      </c>
      <c r="E503" s="249" t="s">
        <v>19</v>
      </c>
      <c r="F503" s="250" t="s">
        <v>165</v>
      </c>
      <c r="G503" s="248"/>
      <c r="H503" s="251">
        <v>21.68</v>
      </c>
      <c r="I503" s="252"/>
      <c r="J503" s="248"/>
      <c r="K503" s="248"/>
      <c r="L503" s="253"/>
      <c r="M503" s="254"/>
      <c r="N503" s="255"/>
      <c r="O503" s="255"/>
      <c r="P503" s="255"/>
      <c r="Q503" s="255"/>
      <c r="R503" s="255"/>
      <c r="S503" s="255"/>
      <c r="T503" s="256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57" t="s">
        <v>136</v>
      </c>
      <c r="AU503" s="257" t="s">
        <v>80</v>
      </c>
      <c r="AV503" s="15" t="s">
        <v>132</v>
      </c>
      <c r="AW503" s="15" t="s">
        <v>33</v>
      </c>
      <c r="AX503" s="15" t="s">
        <v>76</v>
      </c>
      <c r="AY503" s="257" t="s">
        <v>125</v>
      </c>
    </row>
    <row r="504" s="2" customFormat="1" ht="16.5" customHeight="1">
      <c r="A504" s="41"/>
      <c r="B504" s="42"/>
      <c r="C504" s="207" t="s">
        <v>574</v>
      </c>
      <c r="D504" s="207" t="s">
        <v>127</v>
      </c>
      <c r="E504" s="208" t="s">
        <v>575</v>
      </c>
      <c r="F504" s="209" t="s">
        <v>576</v>
      </c>
      <c r="G504" s="210" t="s">
        <v>143</v>
      </c>
      <c r="H504" s="211">
        <v>34.299999999999997</v>
      </c>
      <c r="I504" s="212"/>
      <c r="J504" s="213">
        <f>ROUND(I504*H504,2)</f>
        <v>0</v>
      </c>
      <c r="K504" s="209" t="s">
        <v>131</v>
      </c>
      <c r="L504" s="47"/>
      <c r="M504" s="214" t="s">
        <v>19</v>
      </c>
      <c r="N504" s="215" t="s">
        <v>42</v>
      </c>
      <c r="O504" s="87"/>
      <c r="P504" s="216">
        <f>O504*H504</f>
        <v>0</v>
      </c>
      <c r="Q504" s="216">
        <v>0</v>
      </c>
      <c r="R504" s="216">
        <f>Q504*H504</f>
        <v>0</v>
      </c>
      <c r="S504" s="216">
        <v>0.00020000000000000001</v>
      </c>
      <c r="T504" s="217">
        <f>S504*H504</f>
        <v>0.0068599999999999998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18" t="s">
        <v>257</v>
      </c>
      <c r="AT504" s="218" t="s">
        <v>127</v>
      </c>
      <c r="AU504" s="218" t="s">
        <v>80</v>
      </c>
      <c r="AY504" s="20" t="s">
        <v>125</v>
      </c>
      <c r="BE504" s="219">
        <f>IF(N504="základní",J504,0)</f>
        <v>0</v>
      </c>
      <c r="BF504" s="219">
        <f>IF(N504="snížená",J504,0)</f>
        <v>0</v>
      </c>
      <c r="BG504" s="219">
        <f>IF(N504="zákl. přenesená",J504,0)</f>
        <v>0</v>
      </c>
      <c r="BH504" s="219">
        <f>IF(N504="sníž. přenesená",J504,0)</f>
        <v>0</v>
      </c>
      <c r="BI504" s="219">
        <f>IF(N504="nulová",J504,0)</f>
        <v>0</v>
      </c>
      <c r="BJ504" s="20" t="s">
        <v>76</v>
      </c>
      <c r="BK504" s="219">
        <f>ROUND(I504*H504,2)</f>
        <v>0</v>
      </c>
      <c r="BL504" s="20" t="s">
        <v>257</v>
      </c>
      <c r="BM504" s="218" t="s">
        <v>577</v>
      </c>
    </row>
    <row r="505" s="2" customFormat="1">
      <c r="A505" s="41"/>
      <c r="B505" s="42"/>
      <c r="C505" s="43"/>
      <c r="D505" s="220" t="s">
        <v>134</v>
      </c>
      <c r="E505" s="43"/>
      <c r="F505" s="221" t="s">
        <v>578</v>
      </c>
      <c r="G505" s="43"/>
      <c r="H505" s="43"/>
      <c r="I505" s="222"/>
      <c r="J505" s="43"/>
      <c r="K505" s="43"/>
      <c r="L505" s="47"/>
      <c r="M505" s="223"/>
      <c r="N505" s="224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134</v>
      </c>
      <c r="AU505" s="20" t="s">
        <v>80</v>
      </c>
    </row>
    <row r="506" s="13" customFormat="1">
      <c r="A506" s="13"/>
      <c r="B506" s="225"/>
      <c r="C506" s="226"/>
      <c r="D506" s="227" t="s">
        <v>136</v>
      </c>
      <c r="E506" s="228" t="s">
        <v>19</v>
      </c>
      <c r="F506" s="229" t="s">
        <v>137</v>
      </c>
      <c r="G506" s="226"/>
      <c r="H506" s="228" t="s">
        <v>19</v>
      </c>
      <c r="I506" s="230"/>
      <c r="J506" s="226"/>
      <c r="K506" s="226"/>
      <c r="L506" s="231"/>
      <c r="M506" s="232"/>
      <c r="N506" s="233"/>
      <c r="O506" s="233"/>
      <c r="P506" s="233"/>
      <c r="Q506" s="233"/>
      <c r="R506" s="233"/>
      <c r="S506" s="233"/>
      <c r="T506" s="234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5" t="s">
        <v>136</v>
      </c>
      <c r="AU506" s="235" t="s">
        <v>80</v>
      </c>
      <c r="AV506" s="13" t="s">
        <v>76</v>
      </c>
      <c r="AW506" s="13" t="s">
        <v>33</v>
      </c>
      <c r="AX506" s="13" t="s">
        <v>71</v>
      </c>
      <c r="AY506" s="235" t="s">
        <v>125</v>
      </c>
    </row>
    <row r="507" s="13" customFormat="1">
      <c r="A507" s="13"/>
      <c r="B507" s="225"/>
      <c r="C507" s="226"/>
      <c r="D507" s="227" t="s">
        <v>136</v>
      </c>
      <c r="E507" s="228" t="s">
        <v>19</v>
      </c>
      <c r="F507" s="229" t="s">
        <v>386</v>
      </c>
      <c r="G507" s="226"/>
      <c r="H507" s="228" t="s">
        <v>19</v>
      </c>
      <c r="I507" s="230"/>
      <c r="J507" s="226"/>
      <c r="K507" s="226"/>
      <c r="L507" s="231"/>
      <c r="M507" s="232"/>
      <c r="N507" s="233"/>
      <c r="O507" s="233"/>
      <c r="P507" s="233"/>
      <c r="Q507" s="233"/>
      <c r="R507" s="233"/>
      <c r="S507" s="233"/>
      <c r="T507" s="234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5" t="s">
        <v>136</v>
      </c>
      <c r="AU507" s="235" t="s">
        <v>80</v>
      </c>
      <c r="AV507" s="13" t="s">
        <v>76</v>
      </c>
      <c r="AW507" s="13" t="s">
        <v>33</v>
      </c>
      <c r="AX507" s="13" t="s">
        <v>71</v>
      </c>
      <c r="AY507" s="235" t="s">
        <v>125</v>
      </c>
    </row>
    <row r="508" s="14" customFormat="1">
      <c r="A508" s="14"/>
      <c r="B508" s="236"/>
      <c r="C508" s="237"/>
      <c r="D508" s="227" t="s">
        <v>136</v>
      </c>
      <c r="E508" s="238" t="s">
        <v>19</v>
      </c>
      <c r="F508" s="239" t="s">
        <v>579</v>
      </c>
      <c r="G508" s="237"/>
      <c r="H508" s="240">
        <v>18.300000000000001</v>
      </c>
      <c r="I508" s="241"/>
      <c r="J508" s="237"/>
      <c r="K508" s="237"/>
      <c r="L508" s="242"/>
      <c r="M508" s="243"/>
      <c r="N508" s="244"/>
      <c r="O508" s="244"/>
      <c r="P508" s="244"/>
      <c r="Q508" s="244"/>
      <c r="R508" s="244"/>
      <c r="S508" s="244"/>
      <c r="T508" s="245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6" t="s">
        <v>136</v>
      </c>
      <c r="AU508" s="246" t="s">
        <v>80</v>
      </c>
      <c r="AV508" s="14" t="s">
        <v>80</v>
      </c>
      <c r="AW508" s="14" t="s">
        <v>33</v>
      </c>
      <c r="AX508" s="14" t="s">
        <v>71</v>
      </c>
      <c r="AY508" s="246" t="s">
        <v>125</v>
      </c>
    </row>
    <row r="509" s="13" customFormat="1">
      <c r="A509" s="13"/>
      <c r="B509" s="225"/>
      <c r="C509" s="226"/>
      <c r="D509" s="227" t="s">
        <v>136</v>
      </c>
      <c r="E509" s="228" t="s">
        <v>19</v>
      </c>
      <c r="F509" s="229" t="s">
        <v>573</v>
      </c>
      <c r="G509" s="226"/>
      <c r="H509" s="228" t="s">
        <v>19</v>
      </c>
      <c r="I509" s="230"/>
      <c r="J509" s="226"/>
      <c r="K509" s="226"/>
      <c r="L509" s="231"/>
      <c r="M509" s="232"/>
      <c r="N509" s="233"/>
      <c r="O509" s="233"/>
      <c r="P509" s="233"/>
      <c r="Q509" s="233"/>
      <c r="R509" s="233"/>
      <c r="S509" s="233"/>
      <c r="T509" s="23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5" t="s">
        <v>136</v>
      </c>
      <c r="AU509" s="235" t="s">
        <v>80</v>
      </c>
      <c r="AV509" s="13" t="s">
        <v>76</v>
      </c>
      <c r="AW509" s="13" t="s">
        <v>33</v>
      </c>
      <c r="AX509" s="13" t="s">
        <v>71</v>
      </c>
      <c r="AY509" s="235" t="s">
        <v>125</v>
      </c>
    </row>
    <row r="510" s="14" customFormat="1">
      <c r="A510" s="14"/>
      <c r="B510" s="236"/>
      <c r="C510" s="237"/>
      <c r="D510" s="227" t="s">
        <v>136</v>
      </c>
      <c r="E510" s="238" t="s">
        <v>19</v>
      </c>
      <c r="F510" s="239" t="s">
        <v>552</v>
      </c>
      <c r="G510" s="237"/>
      <c r="H510" s="240">
        <v>16</v>
      </c>
      <c r="I510" s="241"/>
      <c r="J510" s="237"/>
      <c r="K510" s="237"/>
      <c r="L510" s="242"/>
      <c r="M510" s="243"/>
      <c r="N510" s="244"/>
      <c r="O510" s="244"/>
      <c r="P510" s="244"/>
      <c r="Q510" s="244"/>
      <c r="R510" s="244"/>
      <c r="S510" s="244"/>
      <c r="T510" s="245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6" t="s">
        <v>136</v>
      </c>
      <c r="AU510" s="246" t="s">
        <v>80</v>
      </c>
      <c r="AV510" s="14" t="s">
        <v>80</v>
      </c>
      <c r="AW510" s="14" t="s">
        <v>33</v>
      </c>
      <c r="AX510" s="14" t="s">
        <v>71</v>
      </c>
      <c r="AY510" s="246" t="s">
        <v>125</v>
      </c>
    </row>
    <row r="511" s="15" customFormat="1">
      <c r="A511" s="15"/>
      <c r="B511" s="247"/>
      <c r="C511" s="248"/>
      <c r="D511" s="227" t="s">
        <v>136</v>
      </c>
      <c r="E511" s="249" t="s">
        <v>19</v>
      </c>
      <c r="F511" s="250" t="s">
        <v>165</v>
      </c>
      <c r="G511" s="248"/>
      <c r="H511" s="251">
        <v>34.299999999999997</v>
      </c>
      <c r="I511" s="252"/>
      <c r="J511" s="248"/>
      <c r="K511" s="248"/>
      <c r="L511" s="253"/>
      <c r="M511" s="254"/>
      <c r="N511" s="255"/>
      <c r="O511" s="255"/>
      <c r="P511" s="255"/>
      <c r="Q511" s="255"/>
      <c r="R511" s="255"/>
      <c r="S511" s="255"/>
      <c r="T511" s="256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57" t="s">
        <v>136</v>
      </c>
      <c r="AU511" s="257" t="s">
        <v>80</v>
      </c>
      <c r="AV511" s="15" t="s">
        <v>132</v>
      </c>
      <c r="AW511" s="15" t="s">
        <v>33</v>
      </c>
      <c r="AX511" s="15" t="s">
        <v>76</v>
      </c>
      <c r="AY511" s="257" t="s">
        <v>125</v>
      </c>
    </row>
    <row r="512" s="2" customFormat="1" ht="16.5" customHeight="1">
      <c r="A512" s="41"/>
      <c r="B512" s="42"/>
      <c r="C512" s="207" t="s">
        <v>580</v>
      </c>
      <c r="D512" s="207" t="s">
        <v>127</v>
      </c>
      <c r="E512" s="208" t="s">
        <v>581</v>
      </c>
      <c r="F512" s="209" t="s">
        <v>582</v>
      </c>
      <c r="G512" s="210" t="s">
        <v>583</v>
      </c>
      <c r="H512" s="211">
        <v>1</v>
      </c>
      <c r="I512" s="212"/>
      <c r="J512" s="213">
        <f>ROUND(I512*H512,2)</f>
        <v>0</v>
      </c>
      <c r="K512" s="209" t="s">
        <v>19</v>
      </c>
      <c r="L512" s="47"/>
      <c r="M512" s="214" t="s">
        <v>19</v>
      </c>
      <c r="N512" s="215" t="s">
        <v>42</v>
      </c>
      <c r="O512" s="87"/>
      <c r="P512" s="216">
        <f>O512*H512</f>
        <v>0</v>
      </c>
      <c r="Q512" s="216">
        <v>0</v>
      </c>
      <c r="R512" s="216">
        <f>Q512*H512</f>
        <v>0</v>
      </c>
      <c r="S512" s="216">
        <v>0</v>
      </c>
      <c r="T512" s="217">
        <f>S512*H512</f>
        <v>0</v>
      </c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R512" s="218" t="s">
        <v>257</v>
      </c>
      <c r="AT512" s="218" t="s">
        <v>127</v>
      </c>
      <c r="AU512" s="218" t="s">
        <v>80</v>
      </c>
      <c r="AY512" s="20" t="s">
        <v>125</v>
      </c>
      <c r="BE512" s="219">
        <f>IF(N512="základní",J512,0)</f>
        <v>0</v>
      </c>
      <c r="BF512" s="219">
        <f>IF(N512="snížená",J512,0)</f>
        <v>0</v>
      </c>
      <c r="BG512" s="219">
        <f>IF(N512="zákl. přenesená",J512,0)</f>
        <v>0</v>
      </c>
      <c r="BH512" s="219">
        <f>IF(N512="sníž. přenesená",J512,0)</f>
        <v>0</v>
      </c>
      <c r="BI512" s="219">
        <f>IF(N512="nulová",J512,0)</f>
        <v>0</v>
      </c>
      <c r="BJ512" s="20" t="s">
        <v>76</v>
      </c>
      <c r="BK512" s="219">
        <f>ROUND(I512*H512,2)</f>
        <v>0</v>
      </c>
      <c r="BL512" s="20" t="s">
        <v>257</v>
      </c>
      <c r="BM512" s="218" t="s">
        <v>584</v>
      </c>
    </row>
    <row r="513" s="2" customFormat="1" ht="16.5" customHeight="1">
      <c r="A513" s="41"/>
      <c r="B513" s="42"/>
      <c r="C513" s="207" t="s">
        <v>585</v>
      </c>
      <c r="D513" s="207" t="s">
        <v>127</v>
      </c>
      <c r="E513" s="208" t="s">
        <v>586</v>
      </c>
      <c r="F513" s="209" t="s">
        <v>587</v>
      </c>
      <c r="G513" s="210" t="s">
        <v>289</v>
      </c>
      <c r="H513" s="211">
        <v>2</v>
      </c>
      <c r="I513" s="212"/>
      <c r="J513" s="213">
        <f>ROUND(I513*H513,2)</f>
        <v>0</v>
      </c>
      <c r="K513" s="209" t="s">
        <v>19</v>
      </c>
      <c r="L513" s="47"/>
      <c r="M513" s="214" t="s">
        <v>19</v>
      </c>
      <c r="N513" s="215" t="s">
        <v>42</v>
      </c>
      <c r="O513" s="87"/>
      <c r="P513" s="216">
        <f>O513*H513</f>
        <v>0</v>
      </c>
      <c r="Q513" s="216">
        <v>0</v>
      </c>
      <c r="R513" s="216">
        <f>Q513*H513</f>
        <v>0</v>
      </c>
      <c r="S513" s="216">
        <v>0</v>
      </c>
      <c r="T513" s="217">
        <f>S513*H513</f>
        <v>0</v>
      </c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R513" s="218" t="s">
        <v>257</v>
      </c>
      <c r="AT513" s="218" t="s">
        <v>127</v>
      </c>
      <c r="AU513" s="218" t="s">
        <v>80</v>
      </c>
      <c r="AY513" s="20" t="s">
        <v>125</v>
      </c>
      <c r="BE513" s="219">
        <f>IF(N513="základní",J513,0)</f>
        <v>0</v>
      </c>
      <c r="BF513" s="219">
        <f>IF(N513="snížená",J513,0)</f>
        <v>0</v>
      </c>
      <c r="BG513" s="219">
        <f>IF(N513="zákl. přenesená",J513,0)</f>
        <v>0</v>
      </c>
      <c r="BH513" s="219">
        <f>IF(N513="sníž. přenesená",J513,0)</f>
        <v>0</v>
      </c>
      <c r="BI513" s="219">
        <f>IF(N513="nulová",J513,0)</f>
        <v>0</v>
      </c>
      <c r="BJ513" s="20" t="s">
        <v>76</v>
      </c>
      <c r="BK513" s="219">
        <f>ROUND(I513*H513,2)</f>
        <v>0</v>
      </c>
      <c r="BL513" s="20" t="s">
        <v>257</v>
      </c>
      <c r="BM513" s="218" t="s">
        <v>588</v>
      </c>
    </row>
    <row r="514" s="13" customFormat="1">
      <c r="A514" s="13"/>
      <c r="B514" s="225"/>
      <c r="C514" s="226"/>
      <c r="D514" s="227" t="s">
        <v>136</v>
      </c>
      <c r="E514" s="228" t="s">
        <v>19</v>
      </c>
      <c r="F514" s="229" t="s">
        <v>137</v>
      </c>
      <c r="G514" s="226"/>
      <c r="H514" s="228" t="s">
        <v>19</v>
      </c>
      <c r="I514" s="230"/>
      <c r="J514" s="226"/>
      <c r="K514" s="226"/>
      <c r="L514" s="231"/>
      <c r="M514" s="232"/>
      <c r="N514" s="233"/>
      <c r="O514" s="233"/>
      <c r="P514" s="233"/>
      <c r="Q514" s="233"/>
      <c r="R514" s="233"/>
      <c r="S514" s="233"/>
      <c r="T514" s="234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5" t="s">
        <v>136</v>
      </c>
      <c r="AU514" s="235" t="s">
        <v>80</v>
      </c>
      <c r="AV514" s="13" t="s">
        <v>76</v>
      </c>
      <c r="AW514" s="13" t="s">
        <v>33</v>
      </c>
      <c r="AX514" s="13" t="s">
        <v>71</v>
      </c>
      <c r="AY514" s="235" t="s">
        <v>125</v>
      </c>
    </row>
    <row r="515" s="13" customFormat="1">
      <c r="A515" s="13"/>
      <c r="B515" s="225"/>
      <c r="C515" s="226"/>
      <c r="D515" s="227" t="s">
        <v>136</v>
      </c>
      <c r="E515" s="228" t="s">
        <v>19</v>
      </c>
      <c r="F515" s="229" t="s">
        <v>589</v>
      </c>
      <c r="G515" s="226"/>
      <c r="H515" s="228" t="s">
        <v>19</v>
      </c>
      <c r="I515" s="230"/>
      <c r="J515" s="226"/>
      <c r="K515" s="226"/>
      <c r="L515" s="231"/>
      <c r="M515" s="232"/>
      <c r="N515" s="233"/>
      <c r="O515" s="233"/>
      <c r="P515" s="233"/>
      <c r="Q515" s="233"/>
      <c r="R515" s="233"/>
      <c r="S515" s="233"/>
      <c r="T515" s="234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5" t="s">
        <v>136</v>
      </c>
      <c r="AU515" s="235" t="s">
        <v>80</v>
      </c>
      <c r="AV515" s="13" t="s">
        <v>76</v>
      </c>
      <c r="AW515" s="13" t="s">
        <v>33</v>
      </c>
      <c r="AX515" s="13" t="s">
        <v>71</v>
      </c>
      <c r="AY515" s="235" t="s">
        <v>125</v>
      </c>
    </row>
    <row r="516" s="14" customFormat="1">
      <c r="A516" s="14"/>
      <c r="B516" s="236"/>
      <c r="C516" s="237"/>
      <c r="D516" s="227" t="s">
        <v>136</v>
      </c>
      <c r="E516" s="238" t="s">
        <v>19</v>
      </c>
      <c r="F516" s="239" t="s">
        <v>80</v>
      </c>
      <c r="G516" s="237"/>
      <c r="H516" s="240">
        <v>2</v>
      </c>
      <c r="I516" s="241"/>
      <c r="J516" s="237"/>
      <c r="K516" s="237"/>
      <c r="L516" s="242"/>
      <c r="M516" s="243"/>
      <c r="N516" s="244"/>
      <c r="O516" s="244"/>
      <c r="P516" s="244"/>
      <c r="Q516" s="244"/>
      <c r="R516" s="244"/>
      <c r="S516" s="244"/>
      <c r="T516" s="245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6" t="s">
        <v>136</v>
      </c>
      <c r="AU516" s="246" t="s">
        <v>80</v>
      </c>
      <c r="AV516" s="14" t="s">
        <v>80</v>
      </c>
      <c r="AW516" s="14" t="s">
        <v>33</v>
      </c>
      <c r="AX516" s="14" t="s">
        <v>76</v>
      </c>
      <c r="AY516" s="246" t="s">
        <v>125</v>
      </c>
    </row>
    <row r="517" s="2" customFormat="1" ht="16.5" customHeight="1">
      <c r="A517" s="41"/>
      <c r="B517" s="42"/>
      <c r="C517" s="207" t="s">
        <v>590</v>
      </c>
      <c r="D517" s="207" t="s">
        <v>127</v>
      </c>
      <c r="E517" s="208" t="s">
        <v>591</v>
      </c>
      <c r="F517" s="209" t="s">
        <v>592</v>
      </c>
      <c r="G517" s="210" t="s">
        <v>289</v>
      </c>
      <c r="H517" s="211">
        <v>36</v>
      </c>
      <c r="I517" s="212"/>
      <c r="J517" s="213">
        <f>ROUND(I517*H517,2)</f>
        <v>0</v>
      </c>
      <c r="K517" s="209" t="s">
        <v>19</v>
      </c>
      <c r="L517" s="47"/>
      <c r="M517" s="214" t="s">
        <v>19</v>
      </c>
      <c r="N517" s="215" t="s">
        <v>42</v>
      </c>
      <c r="O517" s="87"/>
      <c r="P517" s="216">
        <f>O517*H517</f>
        <v>0</v>
      </c>
      <c r="Q517" s="216">
        <v>0</v>
      </c>
      <c r="R517" s="216">
        <f>Q517*H517</f>
        <v>0</v>
      </c>
      <c r="S517" s="216">
        <v>0</v>
      </c>
      <c r="T517" s="217">
        <f>S517*H517</f>
        <v>0</v>
      </c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R517" s="218" t="s">
        <v>257</v>
      </c>
      <c r="AT517" s="218" t="s">
        <v>127</v>
      </c>
      <c r="AU517" s="218" t="s">
        <v>80</v>
      </c>
      <c r="AY517" s="20" t="s">
        <v>125</v>
      </c>
      <c r="BE517" s="219">
        <f>IF(N517="základní",J517,0)</f>
        <v>0</v>
      </c>
      <c r="BF517" s="219">
        <f>IF(N517="snížená",J517,0)</f>
        <v>0</v>
      </c>
      <c r="BG517" s="219">
        <f>IF(N517="zákl. přenesená",J517,0)</f>
        <v>0</v>
      </c>
      <c r="BH517" s="219">
        <f>IF(N517="sníž. přenesená",J517,0)</f>
        <v>0</v>
      </c>
      <c r="BI517" s="219">
        <f>IF(N517="nulová",J517,0)</f>
        <v>0</v>
      </c>
      <c r="BJ517" s="20" t="s">
        <v>76</v>
      </c>
      <c r="BK517" s="219">
        <f>ROUND(I517*H517,2)</f>
        <v>0</v>
      </c>
      <c r="BL517" s="20" t="s">
        <v>257</v>
      </c>
      <c r="BM517" s="218" t="s">
        <v>593</v>
      </c>
    </row>
    <row r="518" s="13" customFormat="1">
      <c r="A518" s="13"/>
      <c r="B518" s="225"/>
      <c r="C518" s="226"/>
      <c r="D518" s="227" t="s">
        <v>136</v>
      </c>
      <c r="E518" s="228" t="s">
        <v>19</v>
      </c>
      <c r="F518" s="229" t="s">
        <v>137</v>
      </c>
      <c r="G518" s="226"/>
      <c r="H518" s="228" t="s">
        <v>19</v>
      </c>
      <c r="I518" s="230"/>
      <c r="J518" s="226"/>
      <c r="K518" s="226"/>
      <c r="L518" s="231"/>
      <c r="M518" s="232"/>
      <c r="N518" s="233"/>
      <c r="O518" s="233"/>
      <c r="P518" s="233"/>
      <c r="Q518" s="233"/>
      <c r="R518" s="233"/>
      <c r="S518" s="233"/>
      <c r="T518" s="234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5" t="s">
        <v>136</v>
      </c>
      <c r="AU518" s="235" t="s">
        <v>80</v>
      </c>
      <c r="AV518" s="13" t="s">
        <v>76</v>
      </c>
      <c r="AW518" s="13" t="s">
        <v>33</v>
      </c>
      <c r="AX518" s="13" t="s">
        <v>71</v>
      </c>
      <c r="AY518" s="235" t="s">
        <v>125</v>
      </c>
    </row>
    <row r="519" s="13" customFormat="1">
      <c r="A519" s="13"/>
      <c r="B519" s="225"/>
      <c r="C519" s="226"/>
      <c r="D519" s="227" t="s">
        <v>136</v>
      </c>
      <c r="E519" s="228" t="s">
        <v>19</v>
      </c>
      <c r="F519" s="229" t="s">
        <v>594</v>
      </c>
      <c r="G519" s="226"/>
      <c r="H519" s="228" t="s">
        <v>19</v>
      </c>
      <c r="I519" s="230"/>
      <c r="J519" s="226"/>
      <c r="K519" s="226"/>
      <c r="L519" s="231"/>
      <c r="M519" s="232"/>
      <c r="N519" s="233"/>
      <c r="O519" s="233"/>
      <c r="P519" s="233"/>
      <c r="Q519" s="233"/>
      <c r="R519" s="233"/>
      <c r="S519" s="233"/>
      <c r="T519" s="234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5" t="s">
        <v>136</v>
      </c>
      <c r="AU519" s="235" t="s">
        <v>80</v>
      </c>
      <c r="AV519" s="13" t="s">
        <v>76</v>
      </c>
      <c r="AW519" s="13" t="s">
        <v>33</v>
      </c>
      <c r="AX519" s="13" t="s">
        <v>71</v>
      </c>
      <c r="AY519" s="235" t="s">
        <v>125</v>
      </c>
    </row>
    <row r="520" s="14" customFormat="1">
      <c r="A520" s="14"/>
      <c r="B520" s="236"/>
      <c r="C520" s="237"/>
      <c r="D520" s="227" t="s">
        <v>136</v>
      </c>
      <c r="E520" s="238" t="s">
        <v>19</v>
      </c>
      <c r="F520" s="239" t="s">
        <v>375</v>
      </c>
      <c r="G520" s="237"/>
      <c r="H520" s="240">
        <v>36</v>
      </c>
      <c r="I520" s="241"/>
      <c r="J520" s="237"/>
      <c r="K520" s="237"/>
      <c r="L520" s="242"/>
      <c r="M520" s="243"/>
      <c r="N520" s="244"/>
      <c r="O520" s="244"/>
      <c r="P520" s="244"/>
      <c r="Q520" s="244"/>
      <c r="R520" s="244"/>
      <c r="S520" s="244"/>
      <c r="T520" s="245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6" t="s">
        <v>136</v>
      </c>
      <c r="AU520" s="246" t="s">
        <v>80</v>
      </c>
      <c r="AV520" s="14" t="s">
        <v>80</v>
      </c>
      <c r="AW520" s="14" t="s">
        <v>33</v>
      </c>
      <c r="AX520" s="14" t="s">
        <v>76</v>
      </c>
      <c r="AY520" s="246" t="s">
        <v>125</v>
      </c>
    </row>
    <row r="521" s="2" customFormat="1" ht="16.5" customHeight="1">
      <c r="A521" s="41"/>
      <c r="B521" s="42"/>
      <c r="C521" s="207" t="s">
        <v>595</v>
      </c>
      <c r="D521" s="207" t="s">
        <v>127</v>
      </c>
      <c r="E521" s="208" t="s">
        <v>596</v>
      </c>
      <c r="F521" s="209" t="s">
        <v>597</v>
      </c>
      <c r="G521" s="210" t="s">
        <v>143</v>
      </c>
      <c r="H521" s="211">
        <v>39.799999999999997</v>
      </c>
      <c r="I521" s="212"/>
      <c r="J521" s="213">
        <f>ROUND(I521*H521,2)</f>
        <v>0</v>
      </c>
      <c r="K521" s="209" t="s">
        <v>19</v>
      </c>
      <c r="L521" s="47"/>
      <c r="M521" s="214" t="s">
        <v>19</v>
      </c>
      <c r="N521" s="215" t="s">
        <v>42</v>
      </c>
      <c r="O521" s="87"/>
      <c r="P521" s="216">
        <f>O521*H521</f>
        <v>0</v>
      </c>
      <c r="Q521" s="216">
        <v>0</v>
      </c>
      <c r="R521" s="216">
        <f>Q521*H521</f>
        <v>0</v>
      </c>
      <c r="S521" s="216">
        <v>0</v>
      </c>
      <c r="T521" s="217">
        <f>S521*H521</f>
        <v>0</v>
      </c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R521" s="218" t="s">
        <v>257</v>
      </c>
      <c r="AT521" s="218" t="s">
        <v>127</v>
      </c>
      <c r="AU521" s="218" t="s">
        <v>80</v>
      </c>
      <c r="AY521" s="20" t="s">
        <v>125</v>
      </c>
      <c r="BE521" s="219">
        <f>IF(N521="základní",J521,0)</f>
        <v>0</v>
      </c>
      <c r="BF521" s="219">
        <f>IF(N521="snížená",J521,0)</f>
        <v>0</v>
      </c>
      <c r="BG521" s="219">
        <f>IF(N521="zákl. přenesená",J521,0)</f>
        <v>0</v>
      </c>
      <c r="BH521" s="219">
        <f>IF(N521="sníž. přenesená",J521,0)</f>
        <v>0</v>
      </c>
      <c r="BI521" s="219">
        <f>IF(N521="nulová",J521,0)</f>
        <v>0</v>
      </c>
      <c r="BJ521" s="20" t="s">
        <v>76</v>
      </c>
      <c r="BK521" s="219">
        <f>ROUND(I521*H521,2)</f>
        <v>0</v>
      </c>
      <c r="BL521" s="20" t="s">
        <v>257</v>
      </c>
      <c r="BM521" s="218" t="s">
        <v>598</v>
      </c>
    </row>
    <row r="522" s="13" customFormat="1">
      <c r="A522" s="13"/>
      <c r="B522" s="225"/>
      <c r="C522" s="226"/>
      <c r="D522" s="227" t="s">
        <v>136</v>
      </c>
      <c r="E522" s="228" t="s">
        <v>19</v>
      </c>
      <c r="F522" s="229" t="s">
        <v>137</v>
      </c>
      <c r="G522" s="226"/>
      <c r="H522" s="228" t="s">
        <v>19</v>
      </c>
      <c r="I522" s="230"/>
      <c r="J522" s="226"/>
      <c r="K522" s="226"/>
      <c r="L522" s="231"/>
      <c r="M522" s="232"/>
      <c r="N522" s="233"/>
      <c r="O522" s="233"/>
      <c r="P522" s="233"/>
      <c r="Q522" s="233"/>
      <c r="R522" s="233"/>
      <c r="S522" s="233"/>
      <c r="T522" s="23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5" t="s">
        <v>136</v>
      </c>
      <c r="AU522" s="235" t="s">
        <v>80</v>
      </c>
      <c r="AV522" s="13" t="s">
        <v>76</v>
      </c>
      <c r="AW522" s="13" t="s">
        <v>33</v>
      </c>
      <c r="AX522" s="13" t="s">
        <v>71</v>
      </c>
      <c r="AY522" s="235" t="s">
        <v>125</v>
      </c>
    </row>
    <row r="523" s="13" customFormat="1">
      <c r="A523" s="13"/>
      <c r="B523" s="225"/>
      <c r="C523" s="226"/>
      <c r="D523" s="227" t="s">
        <v>136</v>
      </c>
      <c r="E523" s="228" t="s">
        <v>19</v>
      </c>
      <c r="F523" s="229" t="s">
        <v>388</v>
      </c>
      <c r="G523" s="226"/>
      <c r="H523" s="228" t="s">
        <v>19</v>
      </c>
      <c r="I523" s="230"/>
      <c r="J523" s="226"/>
      <c r="K523" s="226"/>
      <c r="L523" s="231"/>
      <c r="M523" s="232"/>
      <c r="N523" s="233"/>
      <c r="O523" s="233"/>
      <c r="P523" s="233"/>
      <c r="Q523" s="233"/>
      <c r="R523" s="233"/>
      <c r="S523" s="233"/>
      <c r="T523" s="234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5" t="s">
        <v>136</v>
      </c>
      <c r="AU523" s="235" t="s">
        <v>80</v>
      </c>
      <c r="AV523" s="13" t="s">
        <v>76</v>
      </c>
      <c r="AW523" s="13" t="s">
        <v>33</v>
      </c>
      <c r="AX523" s="13" t="s">
        <v>71</v>
      </c>
      <c r="AY523" s="235" t="s">
        <v>125</v>
      </c>
    </row>
    <row r="524" s="14" customFormat="1">
      <c r="A524" s="14"/>
      <c r="B524" s="236"/>
      <c r="C524" s="237"/>
      <c r="D524" s="227" t="s">
        <v>136</v>
      </c>
      <c r="E524" s="238" t="s">
        <v>19</v>
      </c>
      <c r="F524" s="239" t="s">
        <v>544</v>
      </c>
      <c r="G524" s="237"/>
      <c r="H524" s="240">
        <v>21.600000000000001</v>
      </c>
      <c r="I524" s="241"/>
      <c r="J524" s="237"/>
      <c r="K524" s="237"/>
      <c r="L524" s="242"/>
      <c r="M524" s="243"/>
      <c r="N524" s="244"/>
      <c r="O524" s="244"/>
      <c r="P524" s="244"/>
      <c r="Q524" s="244"/>
      <c r="R524" s="244"/>
      <c r="S524" s="244"/>
      <c r="T524" s="245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6" t="s">
        <v>136</v>
      </c>
      <c r="AU524" s="246" t="s">
        <v>80</v>
      </c>
      <c r="AV524" s="14" t="s">
        <v>80</v>
      </c>
      <c r="AW524" s="14" t="s">
        <v>33</v>
      </c>
      <c r="AX524" s="14" t="s">
        <v>71</v>
      </c>
      <c r="AY524" s="246" t="s">
        <v>125</v>
      </c>
    </row>
    <row r="525" s="14" customFormat="1">
      <c r="A525" s="14"/>
      <c r="B525" s="236"/>
      <c r="C525" s="237"/>
      <c r="D525" s="227" t="s">
        <v>136</v>
      </c>
      <c r="E525" s="238" t="s">
        <v>19</v>
      </c>
      <c r="F525" s="239" t="s">
        <v>545</v>
      </c>
      <c r="G525" s="237"/>
      <c r="H525" s="240">
        <v>5.2000000000000002</v>
      </c>
      <c r="I525" s="241"/>
      <c r="J525" s="237"/>
      <c r="K525" s="237"/>
      <c r="L525" s="242"/>
      <c r="M525" s="243"/>
      <c r="N525" s="244"/>
      <c r="O525" s="244"/>
      <c r="P525" s="244"/>
      <c r="Q525" s="244"/>
      <c r="R525" s="244"/>
      <c r="S525" s="244"/>
      <c r="T525" s="245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6" t="s">
        <v>136</v>
      </c>
      <c r="AU525" s="246" t="s">
        <v>80</v>
      </c>
      <c r="AV525" s="14" t="s">
        <v>80</v>
      </c>
      <c r="AW525" s="14" t="s">
        <v>33</v>
      </c>
      <c r="AX525" s="14" t="s">
        <v>71</v>
      </c>
      <c r="AY525" s="246" t="s">
        <v>125</v>
      </c>
    </row>
    <row r="526" s="16" customFormat="1">
      <c r="A526" s="16"/>
      <c r="B526" s="258"/>
      <c r="C526" s="259"/>
      <c r="D526" s="227" t="s">
        <v>136</v>
      </c>
      <c r="E526" s="260" t="s">
        <v>19</v>
      </c>
      <c r="F526" s="261" t="s">
        <v>203</v>
      </c>
      <c r="G526" s="259"/>
      <c r="H526" s="262">
        <v>26.800000000000001</v>
      </c>
      <c r="I526" s="263"/>
      <c r="J526" s="259"/>
      <c r="K526" s="259"/>
      <c r="L526" s="264"/>
      <c r="M526" s="265"/>
      <c r="N526" s="266"/>
      <c r="O526" s="266"/>
      <c r="P526" s="266"/>
      <c r="Q526" s="266"/>
      <c r="R526" s="266"/>
      <c r="S526" s="266"/>
      <c r="T526" s="267"/>
      <c r="U526" s="16"/>
      <c r="V526" s="16"/>
      <c r="W526" s="16"/>
      <c r="X526" s="16"/>
      <c r="Y526" s="16"/>
      <c r="Z526" s="16"/>
      <c r="AA526" s="16"/>
      <c r="AB526" s="16"/>
      <c r="AC526" s="16"/>
      <c r="AD526" s="16"/>
      <c r="AE526" s="16"/>
      <c r="AT526" s="268" t="s">
        <v>136</v>
      </c>
      <c r="AU526" s="268" t="s">
        <v>80</v>
      </c>
      <c r="AV526" s="16" t="s">
        <v>139</v>
      </c>
      <c r="AW526" s="16" t="s">
        <v>33</v>
      </c>
      <c r="AX526" s="16" t="s">
        <v>71</v>
      </c>
      <c r="AY526" s="268" t="s">
        <v>125</v>
      </c>
    </row>
    <row r="527" s="13" customFormat="1">
      <c r="A527" s="13"/>
      <c r="B527" s="225"/>
      <c r="C527" s="226"/>
      <c r="D527" s="227" t="s">
        <v>136</v>
      </c>
      <c r="E527" s="228" t="s">
        <v>19</v>
      </c>
      <c r="F527" s="229" t="s">
        <v>492</v>
      </c>
      <c r="G527" s="226"/>
      <c r="H527" s="228" t="s">
        <v>19</v>
      </c>
      <c r="I527" s="230"/>
      <c r="J527" s="226"/>
      <c r="K527" s="226"/>
      <c r="L527" s="231"/>
      <c r="M527" s="232"/>
      <c r="N527" s="233"/>
      <c r="O527" s="233"/>
      <c r="P527" s="233"/>
      <c r="Q527" s="233"/>
      <c r="R527" s="233"/>
      <c r="S527" s="233"/>
      <c r="T527" s="234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5" t="s">
        <v>136</v>
      </c>
      <c r="AU527" s="235" t="s">
        <v>80</v>
      </c>
      <c r="AV527" s="13" t="s">
        <v>76</v>
      </c>
      <c r="AW527" s="13" t="s">
        <v>33</v>
      </c>
      <c r="AX527" s="13" t="s">
        <v>71</v>
      </c>
      <c r="AY527" s="235" t="s">
        <v>125</v>
      </c>
    </row>
    <row r="528" s="14" customFormat="1">
      <c r="A528" s="14"/>
      <c r="B528" s="236"/>
      <c r="C528" s="237"/>
      <c r="D528" s="227" t="s">
        <v>136</v>
      </c>
      <c r="E528" s="238" t="s">
        <v>19</v>
      </c>
      <c r="F528" s="239" t="s">
        <v>546</v>
      </c>
      <c r="G528" s="237"/>
      <c r="H528" s="240">
        <v>13</v>
      </c>
      <c r="I528" s="241"/>
      <c r="J528" s="237"/>
      <c r="K528" s="237"/>
      <c r="L528" s="242"/>
      <c r="M528" s="243"/>
      <c r="N528" s="244"/>
      <c r="O528" s="244"/>
      <c r="P528" s="244"/>
      <c r="Q528" s="244"/>
      <c r="R528" s="244"/>
      <c r="S528" s="244"/>
      <c r="T528" s="245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6" t="s">
        <v>136</v>
      </c>
      <c r="AU528" s="246" t="s">
        <v>80</v>
      </c>
      <c r="AV528" s="14" t="s">
        <v>80</v>
      </c>
      <c r="AW528" s="14" t="s">
        <v>33</v>
      </c>
      <c r="AX528" s="14" t="s">
        <v>71</v>
      </c>
      <c r="AY528" s="246" t="s">
        <v>125</v>
      </c>
    </row>
    <row r="529" s="16" customFormat="1">
      <c r="A529" s="16"/>
      <c r="B529" s="258"/>
      <c r="C529" s="259"/>
      <c r="D529" s="227" t="s">
        <v>136</v>
      </c>
      <c r="E529" s="260" t="s">
        <v>19</v>
      </c>
      <c r="F529" s="261" t="s">
        <v>203</v>
      </c>
      <c r="G529" s="259"/>
      <c r="H529" s="262">
        <v>13</v>
      </c>
      <c r="I529" s="263"/>
      <c r="J529" s="259"/>
      <c r="K529" s="259"/>
      <c r="L529" s="264"/>
      <c r="M529" s="265"/>
      <c r="N529" s="266"/>
      <c r="O529" s="266"/>
      <c r="P529" s="266"/>
      <c r="Q529" s="266"/>
      <c r="R529" s="266"/>
      <c r="S529" s="266"/>
      <c r="T529" s="267"/>
      <c r="U529" s="16"/>
      <c r="V529" s="16"/>
      <c r="W529" s="16"/>
      <c r="X529" s="16"/>
      <c r="Y529" s="16"/>
      <c r="Z529" s="16"/>
      <c r="AA529" s="16"/>
      <c r="AB529" s="16"/>
      <c r="AC529" s="16"/>
      <c r="AD529" s="16"/>
      <c r="AE529" s="16"/>
      <c r="AT529" s="268" t="s">
        <v>136</v>
      </c>
      <c r="AU529" s="268" t="s">
        <v>80</v>
      </c>
      <c r="AV529" s="16" t="s">
        <v>139</v>
      </c>
      <c r="AW529" s="16" t="s">
        <v>33</v>
      </c>
      <c r="AX529" s="16" t="s">
        <v>71</v>
      </c>
      <c r="AY529" s="268" t="s">
        <v>125</v>
      </c>
    </row>
    <row r="530" s="15" customFormat="1">
      <c r="A530" s="15"/>
      <c r="B530" s="247"/>
      <c r="C530" s="248"/>
      <c r="D530" s="227" t="s">
        <v>136</v>
      </c>
      <c r="E530" s="249" t="s">
        <v>19</v>
      </c>
      <c r="F530" s="250" t="s">
        <v>165</v>
      </c>
      <c r="G530" s="248"/>
      <c r="H530" s="251">
        <v>39.799999999999997</v>
      </c>
      <c r="I530" s="252"/>
      <c r="J530" s="248"/>
      <c r="K530" s="248"/>
      <c r="L530" s="253"/>
      <c r="M530" s="254"/>
      <c r="N530" s="255"/>
      <c r="O530" s="255"/>
      <c r="P530" s="255"/>
      <c r="Q530" s="255"/>
      <c r="R530" s="255"/>
      <c r="S530" s="255"/>
      <c r="T530" s="256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57" t="s">
        <v>136</v>
      </c>
      <c r="AU530" s="257" t="s">
        <v>80</v>
      </c>
      <c r="AV530" s="15" t="s">
        <v>132</v>
      </c>
      <c r="AW530" s="15" t="s">
        <v>33</v>
      </c>
      <c r="AX530" s="15" t="s">
        <v>76</v>
      </c>
      <c r="AY530" s="257" t="s">
        <v>125</v>
      </c>
    </row>
    <row r="531" s="2" customFormat="1" ht="24.15" customHeight="1">
      <c r="A531" s="41"/>
      <c r="B531" s="42"/>
      <c r="C531" s="207" t="s">
        <v>599</v>
      </c>
      <c r="D531" s="207" t="s">
        <v>127</v>
      </c>
      <c r="E531" s="208" t="s">
        <v>600</v>
      </c>
      <c r="F531" s="209" t="s">
        <v>601</v>
      </c>
      <c r="G531" s="210" t="s">
        <v>253</v>
      </c>
      <c r="H531" s="211">
        <v>0.34000000000000002</v>
      </c>
      <c r="I531" s="212"/>
      <c r="J531" s="213">
        <f>ROUND(I531*H531,2)</f>
        <v>0</v>
      </c>
      <c r="K531" s="209" t="s">
        <v>131</v>
      </c>
      <c r="L531" s="47"/>
      <c r="M531" s="214" t="s">
        <v>19</v>
      </c>
      <c r="N531" s="215" t="s">
        <v>42</v>
      </c>
      <c r="O531" s="87"/>
      <c r="P531" s="216">
        <f>O531*H531</f>
        <v>0</v>
      </c>
      <c r="Q531" s="216">
        <v>0</v>
      </c>
      <c r="R531" s="216">
        <f>Q531*H531</f>
        <v>0</v>
      </c>
      <c r="S531" s="216">
        <v>0</v>
      </c>
      <c r="T531" s="217">
        <f>S531*H531</f>
        <v>0</v>
      </c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R531" s="218" t="s">
        <v>257</v>
      </c>
      <c r="AT531" s="218" t="s">
        <v>127</v>
      </c>
      <c r="AU531" s="218" t="s">
        <v>80</v>
      </c>
      <c r="AY531" s="20" t="s">
        <v>125</v>
      </c>
      <c r="BE531" s="219">
        <f>IF(N531="základní",J531,0)</f>
        <v>0</v>
      </c>
      <c r="BF531" s="219">
        <f>IF(N531="snížená",J531,0)</f>
        <v>0</v>
      </c>
      <c r="BG531" s="219">
        <f>IF(N531="zákl. přenesená",J531,0)</f>
        <v>0</v>
      </c>
      <c r="BH531" s="219">
        <f>IF(N531="sníž. přenesená",J531,0)</f>
        <v>0</v>
      </c>
      <c r="BI531" s="219">
        <f>IF(N531="nulová",J531,0)</f>
        <v>0</v>
      </c>
      <c r="BJ531" s="20" t="s">
        <v>76</v>
      </c>
      <c r="BK531" s="219">
        <f>ROUND(I531*H531,2)</f>
        <v>0</v>
      </c>
      <c r="BL531" s="20" t="s">
        <v>257</v>
      </c>
      <c r="BM531" s="218" t="s">
        <v>602</v>
      </c>
    </row>
    <row r="532" s="2" customFormat="1">
      <c r="A532" s="41"/>
      <c r="B532" s="42"/>
      <c r="C532" s="43"/>
      <c r="D532" s="220" t="s">
        <v>134</v>
      </c>
      <c r="E532" s="43"/>
      <c r="F532" s="221" t="s">
        <v>603</v>
      </c>
      <c r="G532" s="43"/>
      <c r="H532" s="43"/>
      <c r="I532" s="222"/>
      <c r="J532" s="43"/>
      <c r="K532" s="43"/>
      <c r="L532" s="47"/>
      <c r="M532" s="223"/>
      <c r="N532" s="224"/>
      <c r="O532" s="87"/>
      <c r="P532" s="87"/>
      <c r="Q532" s="87"/>
      <c r="R532" s="87"/>
      <c r="S532" s="87"/>
      <c r="T532" s="88"/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T532" s="20" t="s">
        <v>134</v>
      </c>
      <c r="AU532" s="20" t="s">
        <v>80</v>
      </c>
    </row>
    <row r="533" s="12" customFormat="1" ht="22.8" customHeight="1">
      <c r="A533" s="12"/>
      <c r="B533" s="191"/>
      <c r="C533" s="192"/>
      <c r="D533" s="193" t="s">
        <v>70</v>
      </c>
      <c r="E533" s="205" t="s">
        <v>604</v>
      </c>
      <c r="F533" s="205" t="s">
        <v>605</v>
      </c>
      <c r="G533" s="192"/>
      <c r="H533" s="192"/>
      <c r="I533" s="195"/>
      <c r="J533" s="206">
        <f>BK533</f>
        <v>0</v>
      </c>
      <c r="K533" s="192"/>
      <c r="L533" s="197"/>
      <c r="M533" s="198"/>
      <c r="N533" s="199"/>
      <c r="O533" s="199"/>
      <c r="P533" s="200">
        <f>SUM(P534:P640)</f>
        <v>0</v>
      </c>
      <c r="Q533" s="199"/>
      <c r="R533" s="200">
        <f>SUM(R534:R640)</f>
        <v>2.8401934040000003</v>
      </c>
      <c r="S533" s="199"/>
      <c r="T533" s="201">
        <f>SUM(T534:T640)</f>
        <v>10.1052099</v>
      </c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R533" s="202" t="s">
        <v>80</v>
      </c>
      <c r="AT533" s="203" t="s">
        <v>70</v>
      </c>
      <c r="AU533" s="203" t="s">
        <v>76</v>
      </c>
      <c r="AY533" s="202" t="s">
        <v>125</v>
      </c>
      <c r="BK533" s="204">
        <f>SUM(BK534:BK640)</f>
        <v>0</v>
      </c>
    </row>
    <row r="534" s="2" customFormat="1" ht="16.5" customHeight="1">
      <c r="A534" s="41"/>
      <c r="B534" s="42"/>
      <c r="C534" s="207" t="s">
        <v>606</v>
      </c>
      <c r="D534" s="207" t="s">
        <v>127</v>
      </c>
      <c r="E534" s="208" t="s">
        <v>607</v>
      </c>
      <c r="F534" s="209" t="s">
        <v>608</v>
      </c>
      <c r="G534" s="210" t="s">
        <v>130</v>
      </c>
      <c r="H534" s="211">
        <v>60</v>
      </c>
      <c r="I534" s="212"/>
      <c r="J534" s="213">
        <f>ROUND(I534*H534,2)</f>
        <v>0</v>
      </c>
      <c r="K534" s="209" t="s">
        <v>131</v>
      </c>
      <c r="L534" s="47"/>
      <c r="M534" s="214" t="s">
        <v>19</v>
      </c>
      <c r="N534" s="215" t="s">
        <v>42</v>
      </c>
      <c r="O534" s="87"/>
      <c r="P534" s="216">
        <f>O534*H534</f>
        <v>0</v>
      </c>
      <c r="Q534" s="216">
        <v>0</v>
      </c>
      <c r="R534" s="216">
        <f>Q534*H534</f>
        <v>0</v>
      </c>
      <c r="S534" s="216">
        <v>0</v>
      </c>
      <c r="T534" s="217">
        <f>S534*H534</f>
        <v>0</v>
      </c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R534" s="218" t="s">
        <v>257</v>
      </c>
      <c r="AT534" s="218" t="s">
        <v>127</v>
      </c>
      <c r="AU534" s="218" t="s">
        <v>80</v>
      </c>
      <c r="AY534" s="20" t="s">
        <v>125</v>
      </c>
      <c r="BE534" s="219">
        <f>IF(N534="základní",J534,0)</f>
        <v>0</v>
      </c>
      <c r="BF534" s="219">
        <f>IF(N534="snížená",J534,0)</f>
        <v>0</v>
      </c>
      <c r="BG534" s="219">
        <f>IF(N534="zákl. přenesená",J534,0)</f>
        <v>0</v>
      </c>
      <c r="BH534" s="219">
        <f>IF(N534="sníž. přenesená",J534,0)</f>
        <v>0</v>
      </c>
      <c r="BI534" s="219">
        <f>IF(N534="nulová",J534,0)</f>
        <v>0</v>
      </c>
      <c r="BJ534" s="20" t="s">
        <v>76</v>
      </c>
      <c r="BK534" s="219">
        <f>ROUND(I534*H534,2)</f>
        <v>0</v>
      </c>
      <c r="BL534" s="20" t="s">
        <v>257</v>
      </c>
      <c r="BM534" s="218" t="s">
        <v>609</v>
      </c>
    </row>
    <row r="535" s="2" customFormat="1">
      <c r="A535" s="41"/>
      <c r="B535" s="42"/>
      <c r="C535" s="43"/>
      <c r="D535" s="220" t="s">
        <v>134</v>
      </c>
      <c r="E535" s="43"/>
      <c r="F535" s="221" t="s">
        <v>610</v>
      </c>
      <c r="G535" s="43"/>
      <c r="H535" s="43"/>
      <c r="I535" s="222"/>
      <c r="J535" s="43"/>
      <c r="K535" s="43"/>
      <c r="L535" s="47"/>
      <c r="M535" s="223"/>
      <c r="N535" s="224"/>
      <c r="O535" s="87"/>
      <c r="P535" s="87"/>
      <c r="Q535" s="87"/>
      <c r="R535" s="87"/>
      <c r="S535" s="87"/>
      <c r="T535" s="88"/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T535" s="20" t="s">
        <v>134</v>
      </c>
      <c r="AU535" s="20" t="s">
        <v>80</v>
      </c>
    </row>
    <row r="536" s="13" customFormat="1">
      <c r="A536" s="13"/>
      <c r="B536" s="225"/>
      <c r="C536" s="226"/>
      <c r="D536" s="227" t="s">
        <v>136</v>
      </c>
      <c r="E536" s="228" t="s">
        <v>19</v>
      </c>
      <c r="F536" s="229" t="s">
        <v>137</v>
      </c>
      <c r="G536" s="226"/>
      <c r="H536" s="228" t="s">
        <v>19</v>
      </c>
      <c r="I536" s="230"/>
      <c r="J536" s="226"/>
      <c r="K536" s="226"/>
      <c r="L536" s="231"/>
      <c r="M536" s="232"/>
      <c r="N536" s="233"/>
      <c r="O536" s="233"/>
      <c r="P536" s="233"/>
      <c r="Q536" s="233"/>
      <c r="R536" s="233"/>
      <c r="S536" s="233"/>
      <c r="T536" s="234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5" t="s">
        <v>136</v>
      </c>
      <c r="AU536" s="235" t="s">
        <v>80</v>
      </c>
      <c r="AV536" s="13" t="s">
        <v>76</v>
      </c>
      <c r="AW536" s="13" t="s">
        <v>33</v>
      </c>
      <c r="AX536" s="13" t="s">
        <v>71</v>
      </c>
      <c r="AY536" s="235" t="s">
        <v>125</v>
      </c>
    </row>
    <row r="537" s="14" customFormat="1">
      <c r="A537" s="14"/>
      <c r="B537" s="236"/>
      <c r="C537" s="237"/>
      <c r="D537" s="227" t="s">
        <v>136</v>
      </c>
      <c r="E537" s="238" t="s">
        <v>19</v>
      </c>
      <c r="F537" s="239" t="s">
        <v>285</v>
      </c>
      <c r="G537" s="237"/>
      <c r="H537" s="240">
        <v>10</v>
      </c>
      <c r="I537" s="241"/>
      <c r="J537" s="237"/>
      <c r="K537" s="237"/>
      <c r="L537" s="242"/>
      <c r="M537" s="243"/>
      <c r="N537" s="244"/>
      <c r="O537" s="244"/>
      <c r="P537" s="244"/>
      <c r="Q537" s="244"/>
      <c r="R537" s="244"/>
      <c r="S537" s="244"/>
      <c r="T537" s="245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6" t="s">
        <v>136</v>
      </c>
      <c r="AU537" s="246" t="s">
        <v>80</v>
      </c>
      <c r="AV537" s="14" t="s">
        <v>80</v>
      </c>
      <c r="AW537" s="14" t="s">
        <v>33</v>
      </c>
      <c r="AX537" s="14" t="s">
        <v>71</v>
      </c>
      <c r="AY537" s="246" t="s">
        <v>125</v>
      </c>
    </row>
    <row r="538" s="14" customFormat="1">
      <c r="A538" s="14"/>
      <c r="B538" s="236"/>
      <c r="C538" s="237"/>
      <c r="D538" s="227" t="s">
        <v>136</v>
      </c>
      <c r="E538" s="238" t="s">
        <v>19</v>
      </c>
      <c r="F538" s="239" t="s">
        <v>611</v>
      </c>
      <c r="G538" s="237"/>
      <c r="H538" s="240">
        <v>50</v>
      </c>
      <c r="I538" s="241"/>
      <c r="J538" s="237"/>
      <c r="K538" s="237"/>
      <c r="L538" s="242"/>
      <c r="M538" s="243"/>
      <c r="N538" s="244"/>
      <c r="O538" s="244"/>
      <c r="P538" s="244"/>
      <c r="Q538" s="244"/>
      <c r="R538" s="244"/>
      <c r="S538" s="244"/>
      <c r="T538" s="245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6" t="s">
        <v>136</v>
      </c>
      <c r="AU538" s="246" t="s">
        <v>80</v>
      </c>
      <c r="AV538" s="14" t="s">
        <v>80</v>
      </c>
      <c r="AW538" s="14" t="s">
        <v>33</v>
      </c>
      <c r="AX538" s="14" t="s">
        <v>71</v>
      </c>
      <c r="AY538" s="246" t="s">
        <v>125</v>
      </c>
    </row>
    <row r="539" s="15" customFormat="1">
      <c r="A539" s="15"/>
      <c r="B539" s="247"/>
      <c r="C539" s="248"/>
      <c r="D539" s="227" t="s">
        <v>136</v>
      </c>
      <c r="E539" s="249" t="s">
        <v>19</v>
      </c>
      <c r="F539" s="250" t="s">
        <v>165</v>
      </c>
      <c r="G539" s="248"/>
      <c r="H539" s="251">
        <v>60</v>
      </c>
      <c r="I539" s="252"/>
      <c r="J539" s="248"/>
      <c r="K539" s="248"/>
      <c r="L539" s="253"/>
      <c r="M539" s="254"/>
      <c r="N539" s="255"/>
      <c r="O539" s="255"/>
      <c r="P539" s="255"/>
      <c r="Q539" s="255"/>
      <c r="R539" s="255"/>
      <c r="S539" s="255"/>
      <c r="T539" s="256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57" t="s">
        <v>136</v>
      </c>
      <c r="AU539" s="257" t="s">
        <v>80</v>
      </c>
      <c r="AV539" s="15" t="s">
        <v>132</v>
      </c>
      <c r="AW539" s="15" t="s">
        <v>33</v>
      </c>
      <c r="AX539" s="15" t="s">
        <v>76</v>
      </c>
      <c r="AY539" s="257" t="s">
        <v>125</v>
      </c>
    </row>
    <row r="540" s="2" customFormat="1" ht="16.5" customHeight="1">
      <c r="A540" s="41"/>
      <c r="B540" s="42"/>
      <c r="C540" s="207" t="s">
        <v>612</v>
      </c>
      <c r="D540" s="207" t="s">
        <v>127</v>
      </c>
      <c r="E540" s="208" t="s">
        <v>613</v>
      </c>
      <c r="F540" s="209" t="s">
        <v>614</v>
      </c>
      <c r="G540" s="210" t="s">
        <v>143</v>
      </c>
      <c r="H540" s="211">
        <v>152.625</v>
      </c>
      <c r="I540" s="212"/>
      <c r="J540" s="213">
        <f>ROUND(I540*H540,2)</f>
        <v>0</v>
      </c>
      <c r="K540" s="209" t="s">
        <v>522</v>
      </c>
      <c r="L540" s="47"/>
      <c r="M540" s="214" t="s">
        <v>19</v>
      </c>
      <c r="N540" s="215" t="s">
        <v>42</v>
      </c>
      <c r="O540" s="87"/>
      <c r="P540" s="216">
        <f>O540*H540</f>
        <v>0</v>
      </c>
      <c r="Q540" s="216">
        <v>0</v>
      </c>
      <c r="R540" s="216">
        <f>Q540*H540</f>
        <v>0</v>
      </c>
      <c r="S540" s="216">
        <v>0</v>
      </c>
      <c r="T540" s="217">
        <f>S540*H540</f>
        <v>0</v>
      </c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R540" s="218" t="s">
        <v>257</v>
      </c>
      <c r="AT540" s="218" t="s">
        <v>127</v>
      </c>
      <c r="AU540" s="218" t="s">
        <v>80</v>
      </c>
      <c r="AY540" s="20" t="s">
        <v>125</v>
      </c>
      <c r="BE540" s="219">
        <f>IF(N540="základní",J540,0)</f>
        <v>0</v>
      </c>
      <c r="BF540" s="219">
        <f>IF(N540="snížená",J540,0)</f>
        <v>0</v>
      </c>
      <c r="BG540" s="219">
        <f>IF(N540="zákl. přenesená",J540,0)</f>
        <v>0</v>
      </c>
      <c r="BH540" s="219">
        <f>IF(N540="sníž. přenesená",J540,0)</f>
        <v>0</v>
      </c>
      <c r="BI540" s="219">
        <f>IF(N540="nulová",J540,0)</f>
        <v>0</v>
      </c>
      <c r="BJ540" s="20" t="s">
        <v>76</v>
      </c>
      <c r="BK540" s="219">
        <f>ROUND(I540*H540,2)</f>
        <v>0</v>
      </c>
      <c r="BL540" s="20" t="s">
        <v>257</v>
      </c>
      <c r="BM540" s="218" t="s">
        <v>615</v>
      </c>
    </row>
    <row r="541" s="2" customFormat="1">
      <c r="A541" s="41"/>
      <c r="B541" s="42"/>
      <c r="C541" s="43"/>
      <c r="D541" s="220" t="s">
        <v>134</v>
      </c>
      <c r="E541" s="43"/>
      <c r="F541" s="221" t="s">
        <v>616</v>
      </c>
      <c r="G541" s="43"/>
      <c r="H541" s="43"/>
      <c r="I541" s="222"/>
      <c r="J541" s="43"/>
      <c r="K541" s="43"/>
      <c r="L541" s="47"/>
      <c r="M541" s="223"/>
      <c r="N541" s="224"/>
      <c r="O541" s="87"/>
      <c r="P541" s="87"/>
      <c r="Q541" s="87"/>
      <c r="R541" s="87"/>
      <c r="S541" s="87"/>
      <c r="T541" s="88"/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T541" s="20" t="s">
        <v>134</v>
      </c>
      <c r="AU541" s="20" t="s">
        <v>80</v>
      </c>
    </row>
    <row r="542" s="13" customFormat="1">
      <c r="A542" s="13"/>
      <c r="B542" s="225"/>
      <c r="C542" s="226"/>
      <c r="D542" s="227" t="s">
        <v>136</v>
      </c>
      <c r="E542" s="228" t="s">
        <v>19</v>
      </c>
      <c r="F542" s="229" t="s">
        <v>137</v>
      </c>
      <c r="G542" s="226"/>
      <c r="H542" s="228" t="s">
        <v>19</v>
      </c>
      <c r="I542" s="230"/>
      <c r="J542" s="226"/>
      <c r="K542" s="226"/>
      <c r="L542" s="231"/>
      <c r="M542" s="232"/>
      <c r="N542" s="233"/>
      <c r="O542" s="233"/>
      <c r="P542" s="233"/>
      <c r="Q542" s="233"/>
      <c r="R542" s="233"/>
      <c r="S542" s="233"/>
      <c r="T542" s="234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5" t="s">
        <v>136</v>
      </c>
      <c r="AU542" s="235" t="s">
        <v>80</v>
      </c>
      <c r="AV542" s="13" t="s">
        <v>76</v>
      </c>
      <c r="AW542" s="13" t="s">
        <v>33</v>
      </c>
      <c r="AX542" s="13" t="s">
        <v>71</v>
      </c>
      <c r="AY542" s="235" t="s">
        <v>125</v>
      </c>
    </row>
    <row r="543" s="14" customFormat="1">
      <c r="A543" s="14"/>
      <c r="B543" s="236"/>
      <c r="C543" s="237"/>
      <c r="D543" s="227" t="s">
        <v>136</v>
      </c>
      <c r="E543" s="238" t="s">
        <v>19</v>
      </c>
      <c r="F543" s="239" t="s">
        <v>617</v>
      </c>
      <c r="G543" s="237"/>
      <c r="H543" s="240">
        <v>105.875</v>
      </c>
      <c r="I543" s="241"/>
      <c r="J543" s="237"/>
      <c r="K543" s="237"/>
      <c r="L543" s="242"/>
      <c r="M543" s="243"/>
      <c r="N543" s="244"/>
      <c r="O543" s="244"/>
      <c r="P543" s="244"/>
      <c r="Q543" s="244"/>
      <c r="R543" s="244"/>
      <c r="S543" s="244"/>
      <c r="T543" s="245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6" t="s">
        <v>136</v>
      </c>
      <c r="AU543" s="246" t="s">
        <v>80</v>
      </c>
      <c r="AV543" s="14" t="s">
        <v>80</v>
      </c>
      <c r="AW543" s="14" t="s">
        <v>33</v>
      </c>
      <c r="AX543" s="14" t="s">
        <v>71</v>
      </c>
      <c r="AY543" s="246" t="s">
        <v>125</v>
      </c>
    </row>
    <row r="544" s="14" customFormat="1">
      <c r="A544" s="14"/>
      <c r="B544" s="236"/>
      <c r="C544" s="237"/>
      <c r="D544" s="227" t="s">
        <v>136</v>
      </c>
      <c r="E544" s="238" t="s">
        <v>19</v>
      </c>
      <c r="F544" s="239" t="s">
        <v>618</v>
      </c>
      <c r="G544" s="237"/>
      <c r="H544" s="240">
        <v>46.75</v>
      </c>
      <c r="I544" s="241"/>
      <c r="J544" s="237"/>
      <c r="K544" s="237"/>
      <c r="L544" s="242"/>
      <c r="M544" s="243"/>
      <c r="N544" s="244"/>
      <c r="O544" s="244"/>
      <c r="P544" s="244"/>
      <c r="Q544" s="244"/>
      <c r="R544" s="244"/>
      <c r="S544" s="244"/>
      <c r="T544" s="245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6" t="s">
        <v>136</v>
      </c>
      <c r="AU544" s="246" t="s">
        <v>80</v>
      </c>
      <c r="AV544" s="14" t="s">
        <v>80</v>
      </c>
      <c r="AW544" s="14" t="s">
        <v>33</v>
      </c>
      <c r="AX544" s="14" t="s">
        <v>71</v>
      </c>
      <c r="AY544" s="246" t="s">
        <v>125</v>
      </c>
    </row>
    <row r="545" s="15" customFormat="1">
      <c r="A545" s="15"/>
      <c r="B545" s="247"/>
      <c r="C545" s="248"/>
      <c r="D545" s="227" t="s">
        <v>136</v>
      </c>
      <c r="E545" s="249" t="s">
        <v>19</v>
      </c>
      <c r="F545" s="250" t="s">
        <v>165</v>
      </c>
      <c r="G545" s="248"/>
      <c r="H545" s="251">
        <v>152.625</v>
      </c>
      <c r="I545" s="252"/>
      <c r="J545" s="248"/>
      <c r="K545" s="248"/>
      <c r="L545" s="253"/>
      <c r="M545" s="254"/>
      <c r="N545" s="255"/>
      <c r="O545" s="255"/>
      <c r="P545" s="255"/>
      <c r="Q545" s="255"/>
      <c r="R545" s="255"/>
      <c r="S545" s="255"/>
      <c r="T545" s="256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57" t="s">
        <v>136</v>
      </c>
      <c r="AU545" s="257" t="s">
        <v>80</v>
      </c>
      <c r="AV545" s="15" t="s">
        <v>132</v>
      </c>
      <c r="AW545" s="15" t="s">
        <v>33</v>
      </c>
      <c r="AX545" s="15" t="s">
        <v>76</v>
      </c>
      <c r="AY545" s="257" t="s">
        <v>125</v>
      </c>
    </row>
    <row r="546" s="2" customFormat="1" ht="16.5" customHeight="1">
      <c r="A546" s="41"/>
      <c r="B546" s="42"/>
      <c r="C546" s="207" t="s">
        <v>619</v>
      </c>
      <c r="D546" s="207" t="s">
        <v>127</v>
      </c>
      <c r="E546" s="208" t="s">
        <v>620</v>
      </c>
      <c r="F546" s="209" t="s">
        <v>621</v>
      </c>
      <c r="G546" s="210" t="s">
        <v>130</v>
      </c>
      <c r="H546" s="211">
        <v>88</v>
      </c>
      <c r="I546" s="212"/>
      <c r="J546" s="213">
        <f>ROUND(I546*H546,2)</f>
        <v>0</v>
      </c>
      <c r="K546" s="209" t="s">
        <v>131</v>
      </c>
      <c r="L546" s="47"/>
      <c r="M546" s="214" t="s">
        <v>19</v>
      </c>
      <c r="N546" s="215" t="s">
        <v>42</v>
      </c>
      <c r="O546" s="87"/>
      <c r="P546" s="216">
        <f>O546*H546</f>
        <v>0</v>
      </c>
      <c r="Q546" s="216">
        <v>0.00029999999999999997</v>
      </c>
      <c r="R546" s="216">
        <f>Q546*H546</f>
        <v>0.026399999999999996</v>
      </c>
      <c r="S546" s="216">
        <v>0</v>
      </c>
      <c r="T546" s="217">
        <f>S546*H546</f>
        <v>0</v>
      </c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R546" s="218" t="s">
        <v>257</v>
      </c>
      <c r="AT546" s="218" t="s">
        <v>127</v>
      </c>
      <c r="AU546" s="218" t="s">
        <v>80</v>
      </c>
      <c r="AY546" s="20" t="s">
        <v>125</v>
      </c>
      <c r="BE546" s="219">
        <f>IF(N546="základní",J546,0)</f>
        <v>0</v>
      </c>
      <c r="BF546" s="219">
        <f>IF(N546="snížená",J546,0)</f>
        <v>0</v>
      </c>
      <c r="BG546" s="219">
        <f>IF(N546="zákl. přenesená",J546,0)</f>
        <v>0</v>
      </c>
      <c r="BH546" s="219">
        <f>IF(N546="sníž. přenesená",J546,0)</f>
        <v>0</v>
      </c>
      <c r="BI546" s="219">
        <f>IF(N546="nulová",J546,0)</f>
        <v>0</v>
      </c>
      <c r="BJ546" s="20" t="s">
        <v>76</v>
      </c>
      <c r="BK546" s="219">
        <f>ROUND(I546*H546,2)</f>
        <v>0</v>
      </c>
      <c r="BL546" s="20" t="s">
        <v>257</v>
      </c>
      <c r="BM546" s="218" t="s">
        <v>622</v>
      </c>
    </row>
    <row r="547" s="2" customFormat="1">
      <c r="A547" s="41"/>
      <c r="B547" s="42"/>
      <c r="C547" s="43"/>
      <c r="D547" s="220" t="s">
        <v>134</v>
      </c>
      <c r="E547" s="43"/>
      <c r="F547" s="221" t="s">
        <v>623</v>
      </c>
      <c r="G547" s="43"/>
      <c r="H547" s="43"/>
      <c r="I547" s="222"/>
      <c r="J547" s="43"/>
      <c r="K547" s="43"/>
      <c r="L547" s="47"/>
      <c r="M547" s="223"/>
      <c r="N547" s="224"/>
      <c r="O547" s="87"/>
      <c r="P547" s="87"/>
      <c r="Q547" s="87"/>
      <c r="R547" s="87"/>
      <c r="S547" s="87"/>
      <c r="T547" s="88"/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T547" s="20" t="s">
        <v>134</v>
      </c>
      <c r="AU547" s="20" t="s">
        <v>80</v>
      </c>
    </row>
    <row r="548" s="13" customFormat="1">
      <c r="A548" s="13"/>
      <c r="B548" s="225"/>
      <c r="C548" s="226"/>
      <c r="D548" s="227" t="s">
        <v>136</v>
      </c>
      <c r="E548" s="228" t="s">
        <v>19</v>
      </c>
      <c r="F548" s="229" t="s">
        <v>137</v>
      </c>
      <c r="G548" s="226"/>
      <c r="H548" s="228" t="s">
        <v>19</v>
      </c>
      <c r="I548" s="230"/>
      <c r="J548" s="226"/>
      <c r="K548" s="226"/>
      <c r="L548" s="231"/>
      <c r="M548" s="232"/>
      <c r="N548" s="233"/>
      <c r="O548" s="233"/>
      <c r="P548" s="233"/>
      <c r="Q548" s="233"/>
      <c r="R548" s="233"/>
      <c r="S548" s="233"/>
      <c r="T548" s="234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5" t="s">
        <v>136</v>
      </c>
      <c r="AU548" s="235" t="s">
        <v>80</v>
      </c>
      <c r="AV548" s="13" t="s">
        <v>76</v>
      </c>
      <c r="AW548" s="13" t="s">
        <v>33</v>
      </c>
      <c r="AX548" s="13" t="s">
        <v>71</v>
      </c>
      <c r="AY548" s="235" t="s">
        <v>125</v>
      </c>
    </row>
    <row r="549" s="14" customFormat="1">
      <c r="A549" s="14"/>
      <c r="B549" s="236"/>
      <c r="C549" s="237"/>
      <c r="D549" s="227" t="s">
        <v>136</v>
      </c>
      <c r="E549" s="238" t="s">
        <v>19</v>
      </c>
      <c r="F549" s="239" t="s">
        <v>624</v>
      </c>
      <c r="G549" s="237"/>
      <c r="H549" s="240">
        <v>28</v>
      </c>
      <c r="I549" s="241"/>
      <c r="J549" s="237"/>
      <c r="K549" s="237"/>
      <c r="L549" s="242"/>
      <c r="M549" s="243"/>
      <c r="N549" s="244"/>
      <c r="O549" s="244"/>
      <c r="P549" s="244"/>
      <c r="Q549" s="244"/>
      <c r="R549" s="244"/>
      <c r="S549" s="244"/>
      <c r="T549" s="245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6" t="s">
        <v>136</v>
      </c>
      <c r="AU549" s="246" t="s">
        <v>80</v>
      </c>
      <c r="AV549" s="14" t="s">
        <v>80</v>
      </c>
      <c r="AW549" s="14" t="s">
        <v>33</v>
      </c>
      <c r="AX549" s="14" t="s">
        <v>71</v>
      </c>
      <c r="AY549" s="246" t="s">
        <v>125</v>
      </c>
    </row>
    <row r="550" s="14" customFormat="1">
      <c r="A550" s="14"/>
      <c r="B550" s="236"/>
      <c r="C550" s="237"/>
      <c r="D550" s="227" t="s">
        <v>136</v>
      </c>
      <c r="E550" s="238" t="s">
        <v>19</v>
      </c>
      <c r="F550" s="239" t="s">
        <v>285</v>
      </c>
      <c r="G550" s="237"/>
      <c r="H550" s="240">
        <v>10</v>
      </c>
      <c r="I550" s="241"/>
      <c r="J550" s="237"/>
      <c r="K550" s="237"/>
      <c r="L550" s="242"/>
      <c r="M550" s="243"/>
      <c r="N550" s="244"/>
      <c r="O550" s="244"/>
      <c r="P550" s="244"/>
      <c r="Q550" s="244"/>
      <c r="R550" s="244"/>
      <c r="S550" s="244"/>
      <c r="T550" s="245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46" t="s">
        <v>136</v>
      </c>
      <c r="AU550" s="246" t="s">
        <v>80</v>
      </c>
      <c r="AV550" s="14" t="s">
        <v>80</v>
      </c>
      <c r="AW550" s="14" t="s">
        <v>33</v>
      </c>
      <c r="AX550" s="14" t="s">
        <v>71</v>
      </c>
      <c r="AY550" s="246" t="s">
        <v>125</v>
      </c>
    </row>
    <row r="551" s="14" customFormat="1">
      <c r="A551" s="14"/>
      <c r="B551" s="236"/>
      <c r="C551" s="237"/>
      <c r="D551" s="227" t="s">
        <v>136</v>
      </c>
      <c r="E551" s="238" t="s">
        <v>19</v>
      </c>
      <c r="F551" s="239" t="s">
        <v>611</v>
      </c>
      <c r="G551" s="237"/>
      <c r="H551" s="240">
        <v>50</v>
      </c>
      <c r="I551" s="241"/>
      <c r="J551" s="237"/>
      <c r="K551" s="237"/>
      <c r="L551" s="242"/>
      <c r="M551" s="243"/>
      <c r="N551" s="244"/>
      <c r="O551" s="244"/>
      <c r="P551" s="244"/>
      <c r="Q551" s="244"/>
      <c r="R551" s="244"/>
      <c r="S551" s="244"/>
      <c r="T551" s="245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6" t="s">
        <v>136</v>
      </c>
      <c r="AU551" s="246" t="s">
        <v>80</v>
      </c>
      <c r="AV551" s="14" t="s">
        <v>80</v>
      </c>
      <c r="AW551" s="14" t="s">
        <v>33</v>
      </c>
      <c r="AX551" s="14" t="s">
        <v>71</v>
      </c>
      <c r="AY551" s="246" t="s">
        <v>125</v>
      </c>
    </row>
    <row r="552" s="15" customFormat="1">
      <c r="A552" s="15"/>
      <c r="B552" s="247"/>
      <c r="C552" s="248"/>
      <c r="D552" s="227" t="s">
        <v>136</v>
      </c>
      <c r="E552" s="249" t="s">
        <v>19</v>
      </c>
      <c r="F552" s="250" t="s">
        <v>165</v>
      </c>
      <c r="G552" s="248"/>
      <c r="H552" s="251">
        <v>88</v>
      </c>
      <c r="I552" s="252"/>
      <c r="J552" s="248"/>
      <c r="K552" s="248"/>
      <c r="L552" s="253"/>
      <c r="M552" s="254"/>
      <c r="N552" s="255"/>
      <c r="O552" s="255"/>
      <c r="P552" s="255"/>
      <c r="Q552" s="255"/>
      <c r="R552" s="255"/>
      <c r="S552" s="255"/>
      <c r="T552" s="256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57" t="s">
        <v>136</v>
      </c>
      <c r="AU552" s="257" t="s">
        <v>80</v>
      </c>
      <c r="AV552" s="15" t="s">
        <v>132</v>
      </c>
      <c r="AW552" s="15" t="s">
        <v>33</v>
      </c>
      <c r="AX552" s="15" t="s">
        <v>76</v>
      </c>
      <c r="AY552" s="257" t="s">
        <v>125</v>
      </c>
    </row>
    <row r="553" s="2" customFormat="1" ht="16.5" customHeight="1">
      <c r="A553" s="41"/>
      <c r="B553" s="42"/>
      <c r="C553" s="207" t="s">
        <v>625</v>
      </c>
      <c r="D553" s="207" t="s">
        <v>127</v>
      </c>
      <c r="E553" s="208" t="s">
        <v>626</v>
      </c>
      <c r="F553" s="209" t="s">
        <v>627</v>
      </c>
      <c r="G553" s="210" t="s">
        <v>143</v>
      </c>
      <c r="H553" s="211">
        <v>8.4000000000000004</v>
      </c>
      <c r="I553" s="212"/>
      <c r="J553" s="213">
        <f>ROUND(I553*H553,2)</f>
        <v>0</v>
      </c>
      <c r="K553" s="209" t="s">
        <v>131</v>
      </c>
      <c r="L553" s="47"/>
      <c r="M553" s="214" t="s">
        <v>19</v>
      </c>
      <c r="N553" s="215" t="s">
        <v>42</v>
      </c>
      <c r="O553" s="87"/>
      <c r="P553" s="216">
        <f>O553*H553</f>
        <v>0</v>
      </c>
      <c r="Q553" s="216">
        <v>0</v>
      </c>
      <c r="R553" s="216">
        <f>Q553*H553</f>
        <v>0</v>
      </c>
      <c r="S553" s="216">
        <v>0</v>
      </c>
      <c r="T553" s="217">
        <f>S553*H553</f>
        <v>0</v>
      </c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R553" s="218" t="s">
        <v>257</v>
      </c>
      <c r="AT553" s="218" t="s">
        <v>127</v>
      </c>
      <c r="AU553" s="218" t="s">
        <v>80</v>
      </c>
      <c r="AY553" s="20" t="s">
        <v>125</v>
      </c>
      <c r="BE553" s="219">
        <f>IF(N553="základní",J553,0)</f>
        <v>0</v>
      </c>
      <c r="BF553" s="219">
        <f>IF(N553="snížená",J553,0)</f>
        <v>0</v>
      </c>
      <c r="BG553" s="219">
        <f>IF(N553="zákl. přenesená",J553,0)</f>
        <v>0</v>
      </c>
      <c r="BH553" s="219">
        <f>IF(N553="sníž. přenesená",J553,0)</f>
        <v>0</v>
      </c>
      <c r="BI553" s="219">
        <f>IF(N553="nulová",J553,0)</f>
        <v>0</v>
      </c>
      <c r="BJ553" s="20" t="s">
        <v>76</v>
      </c>
      <c r="BK553" s="219">
        <f>ROUND(I553*H553,2)</f>
        <v>0</v>
      </c>
      <c r="BL553" s="20" t="s">
        <v>257</v>
      </c>
      <c r="BM553" s="218" t="s">
        <v>628</v>
      </c>
    </row>
    <row r="554" s="2" customFormat="1">
      <c r="A554" s="41"/>
      <c r="B554" s="42"/>
      <c r="C554" s="43"/>
      <c r="D554" s="220" t="s">
        <v>134</v>
      </c>
      <c r="E554" s="43"/>
      <c r="F554" s="221" t="s">
        <v>629</v>
      </c>
      <c r="G554" s="43"/>
      <c r="H554" s="43"/>
      <c r="I554" s="222"/>
      <c r="J554" s="43"/>
      <c r="K554" s="43"/>
      <c r="L554" s="47"/>
      <c r="M554" s="223"/>
      <c r="N554" s="224"/>
      <c r="O554" s="87"/>
      <c r="P554" s="87"/>
      <c r="Q554" s="87"/>
      <c r="R554" s="87"/>
      <c r="S554" s="87"/>
      <c r="T554" s="88"/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T554" s="20" t="s">
        <v>134</v>
      </c>
      <c r="AU554" s="20" t="s">
        <v>80</v>
      </c>
    </row>
    <row r="555" s="13" customFormat="1">
      <c r="A555" s="13"/>
      <c r="B555" s="225"/>
      <c r="C555" s="226"/>
      <c r="D555" s="227" t="s">
        <v>136</v>
      </c>
      <c r="E555" s="228" t="s">
        <v>19</v>
      </c>
      <c r="F555" s="229" t="s">
        <v>137</v>
      </c>
      <c r="G555" s="226"/>
      <c r="H555" s="228" t="s">
        <v>19</v>
      </c>
      <c r="I555" s="230"/>
      <c r="J555" s="226"/>
      <c r="K555" s="226"/>
      <c r="L555" s="231"/>
      <c r="M555" s="232"/>
      <c r="N555" s="233"/>
      <c r="O555" s="233"/>
      <c r="P555" s="233"/>
      <c r="Q555" s="233"/>
      <c r="R555" s="233"/>
      <c r="S555" s="233"/>
      <c r="T555" s="234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5" t="s">
        <v>136</v>
      </c>
      <c r="AU555" s="235" t="s">
        <v>80</v>
      </c>
      <c r="AV555" s="13" t="s">
        <v>76</v>
      </c>
      <c r="AW555" s="13" t="s">
        <v>33</v>
      </c>
      <c r="AX555" s="13" t="s">
        <v>71</v>
      </c>
      <c r="AY555" s="235" t="s">
        <v>125</v>
      </c>
    </row>
    <row r="556" s="14" customFormat="1">
      <c r="A556" s="14"/>
      <c r="B556" s="236"/>
      <c r="C556" s="237"/>
      <c r="D556" s="227" t="s">
        <v>136</v>
      </c>
      <c r="E556" s="238" t="s">
        <v>19</v>
      </c>
      <c r="F556" s="239" t="s">
        <v>360</v>
      </c>
      <c r="G556" s="237"/>
      <c r="H556" s="240">
        <v>6.7000000000000002</v>
      </c>
      <c r="I556" s="241"/>
      <c r="J556" s="237"/>
      <c r="K556" s="237"/>
      <c r="L556" s="242"/>
      <c r="M556" s="243"/>
      <c r="N556" s="244"/>
      <c r="O556" s="244"/>
      <c r="P556" s="244"/>
      <c r="Q556" s="244"/>
      <c r="R556" s="244"/>
      <c r="S556" s="244"/>
      <c r="T556" s="245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6" t="s">
        <v>136</v>
      </c>
      <c r="AU556" s="246" t="s">
        <v>80</v>
      </c>
      <c r="AV556" s="14" t="s">
        <v>80</v>
      </c>
      <c r="AW556" s="14" t="s">
        <v>33</v>
      </c>
      <c r="AX556" s="14" t="s">
        <v>71</v>
      </c>
      <c r="AY556" s="246" t="s">
        <v>125</v>
      </c>
    </row>
    <row r="557" s="13" customFormat="1">
      <c r="A557" s="13"/>
      <c r="B557" s="225"/>
      <c r="C557" s="226"/>
      <c r="D557" s="227" t="s">
        <v>136</v>
      </c>
      <c r="E557" s="228" t="s">
        <v>19</v>
      </c>
      <c r="F557" s="229" t="s">
        <v>388</v>
      </c>
      <c r="G557" s="226"/>
      <c r="H557" s="228" t="s">
        <v>19</v>
      </c>
      <c r="I557" s="230"/>
      <c r="J557" s="226"/>
      <c r="K557" s="226"/>
      <c r="L557" s="231"/>
      <c r="M557" s="232"/>
      <c r="N557" s="233"/>
      <c r="O557" s="233"/>
      <c r="P557" s="233"/>
      <c r="Q557" s="233"/>
      <c r="R557" s="233"/>
      <c r="S557" s="233"/>
      <c r="T557" s="234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5" t="s">
        <v>136</v>
      </c>
      <c r="AU557" s="235" t="s">
        <v>80</v>
      </c>
      <c r="AV557" s="13" t="s">
        <v>76</v>
      </c>
      <c r="AW557" s="13" t="s">
        <v>33</v>
      </c>
      <c r="AX557" s="13" t="s">
        <v>71</v>
      </c>
      <c r="AY557" s="235" t="s">
        <v>125</v>
      </c>
    </row>
    <row r="558" s="14" customFormat="1">
      <c r="A558" s="14"/>
      <c r="B558" s="236"/>
      <c r="C558" s="237"/>
      <c r="D558" s="227" t="s">
        <v>136</v>
      </c>
      <c r="E558" s="238" t="s">
        <v>19</v>
      </c>
      <c r="F558" s="239" t="s">
        <v>361</v>
      </c>
      <c r="G558" s="237"/>
      <c r="H558" s="240">
        <v>1.7</v>
      </c>
      <c r="I558" s="241"/>
      <c r="J558" s="237"/>
      <c r="K558" s="237"/>
      <c r="L558" s="242"/>
      <c r="M558" s="243"/>
      <c r="N558" s="244"/>
      <c r="O558" s="244"/>
      <c r="P558" s="244"/>
      <c r="Q558" s="244"/>
      <c r="R558" s="244"/>
      <c r="S558" s="244"/>
      <c r="T558" s="245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6" t="s">
        <v>136</v>
      </c>
      <c r="AU558" s="246" t="s">
        <v>80</v>
      </c>
      <c r="AV558" s="14" t="s">
        <v>80</v>
      </c>
      <c r="AW558" s="14" t="s">
        <v>33</v>
      </c>
      <c r="AX558" s="14" t="s">
        <v>71</v>
      </c>
      <c r="AY558" s="246" t="s">
        <v>125</v>
      </c>
    </row>
    <row r="559" s="15" customFormat="1">
      <c r="A559" s="15"/>
      <c r="B559" s="247"/>
      <c r="C559" s="248"/>
      <c r="D559" s="227" t="s">
        <v>136</v>
      </c>
      <c r="E559" s="249" t="s">
        <v>19</v>
      </c>
      <c r="F559" s="250" t="s">
        <v>165</v>
      </c>
      <c r="G559" s="248"/>
      <c r="H559" s="251">
        <v>8.4000000000000004</v>
      </c>
      <c r="I559" s="252"/>
      <c r="J559" s="248"/>
      <c r="K559" s="248"/>
      <c r="L559" s="253"/>
      <c r="M559" s="254"/>
      <c r="N559" s="255"/>
      <c r="O559" s="255"/>
      <c r="P559" s="255"/>
      <c r="Q559" s="255"/>
      <c r="R559" s="255"/>
      <c r="S559" s="255"/>
      <c r="T559" s="256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57" t="s">
        <v>136</v>
      </c>
      <c r="AU559" s="257" t="s">
        <v>80</v>
      </c>
      <c r="AV559" s="15" t="s">
        <v>132</v>
      </c>
      <c r="AW559" s="15" t="s">
        <v>33</v>
      </c>
      <c r="AX559" s="15" t="s">
        <v>76</v>
      </c>
      <c r="AY559" s="257" t="s">
        <v>125</v>
      </c>
    </row>
    <row r="560" s="2" customFormat="1" ht="16.5" customHeight="1">
      <c r="A560" s="41"/>
      <c r="B560" s="42"/>
      <c r="C560" s="269" t="s">
        <v>630</v>
      </c>
      <c r="D560" s="269" t="s">
        <v>206</v>
      </c>
      <c r="E560" s="270" t="s">
        <v>631</v>
      </c>
      <c r="F560" s="271" t="s">
        <v>632</v>
      </c>
      <c r="G560" s="272" t="s">
        <v>143</v>
      </c>
      <c r="H560" s="273">
        <v>7.0350000000000001</v>
      </c>
      <c r="I560" s="274"/>
      <c r="J560" s="275">
        <f>ROUND(I560*H560,2)</f>
        <v>0</v>
      </c>
      <c r="K560" s="271" t="s">
        <v>19</v>
      </c>
      <c r="L560" s="276"/>
      <c r="M560" s="277" t="s">
        <v>19</v>
      </c>
      <c r="N560" s="278" t="s">
        <v>42</v>
      </c>
      <c r="O560" s="87"/>
      <c r="P560" s="216">
        <f>O560*H560</f>
        <v>0</v>
      </c>
      <c r="Q560" s="216">
        <v>0</v>
      </c>
      <c r="R560" s="216">
        <f>Q560*H560</f>
        <v>0</v>
      </c>
      <c r="S560" s="216">
        <v>0</v>
      </c>
      <c r="T560" s="217">
        <f>S560*H560</f>
        <v>0</v>
      </c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R560" s="218" t="s">
        <v>350</v>
      </c>
      <c r="AT560" s="218" t="s">
        <v>206</v>
      </c>
      <c r="AU560" s="218" t="s">
        <v>80</v>
      </c>
      <c r="AY560" s="20" t="s">
        <v>125</v>
      </c>
      <c r="BE560" s="219">
        <f>IF(N560="základní",J560,0)</f>
        <v>0</v>
      </c>
      <c r="BF560" s="219">
        <f>IF(N560="snížená",J560,0)</f>
        <v>0</v>
      </c>
      <c r="BG560" s="219">
        <f>IF(N560="zákl. přenesená",J560,0)</f>
        <v>0</v>
      </c>
      <c r="BH560" s="219">
        <f>IF(N560="sníž. přenesená",J560,0)</f>
        <v>0</v>
      </c>
      <c r="BI560" s="219">
        <f>IF(N560="nulová",J560,0)</f>
        <v>0</v>
      </c>
      <c r="BJ560" s="20" t="s">
        <v>76</v>
      </c>
      <c r="BK560" s="219">
        <f>ROUND(I560*H560,2)</f>
        <v>0</v>
      </c>
      <c r="BL560" s="20" t="s">
        <v>257</v>
      </c>
      <c r="BM560" s="218" t="s">
        <v>633</v>
      </c>
    </row>
    <row r="561" s="14" customFormat="1">
      <c r="A561" s="14"/>
      <c r="B561" s="236"/>
      <c r="C561" s="237"/>
      <c r="D561" s="227" t="s">
        <v>136</v>
      </c>
      <c r="E561" s="237"/>
      <c r="F561" s="239" t="s">
        <v>634</v>
      </c>
      <c r="G561" s="237"/>
      <c r="H561" s="240">
        <v>7.0350000000000001</v>
      </c>
      <c r="I561" s="241"/>
      <c r="J561" s="237"/>
      <c r="K561" s="237"/>
      <c r="L561" s="242"/>
      <c r="M561" s="243"/>
      <c r="N561" s="244"/>
      <c r="O561" s="244"/>
      <c r="P561" s="244"/>
      <c r="Q561" s="244"/>
      <c r="R561" s="244"/>
      <c r="S561" s="244"/>
      <c r="T561" s="245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6" t="s">
        <v>136</v>
      </c>
      <c r="AU561" s="246" t="s">
        <v>80</v>
      </c>
      <c r="AV561" s="14" t="s">
        <v>80</v>
      </c>
      <c r="AW561" s="14" t="s">
        <v>4</v>
      </c>
      <c r="AX561" s="14" t="s">
        <v>76</v>
      </c>
      <c r="AY561" s="246" t="s">
        <v>125</v>
      </c>
    </row>
    <row r="562" s="2" customFormat="1" ht="16.5" customHeight="1">
      <c r="A562" s="41"/>
      <c r="B562" s="42"/>
      <c r="C562" s="269" t="s">
        <v>635</v>
      </c>
      <c r="D562" s="269" t="s">
        <v>206</v>
      </c>
      <c r="E562" s="270" t="s">
        <v>636</v>
      </c>
      <c r="F562" s="271" t="s">
        <v>637</v>
      </c>
      <c r="G562" s="272" t="s">
        <v>143</v>
      </c>
      <c r="H562" s="273">
        <v>1.7849999999999999</v>
      </c>
      <c r="I562" s="274"/>
      <c r="J562" s="275">
        <f>ROUND(I562*H562,2)</f>
        <v>0</v>
      </c>
      <c r="K562" s="271" t="s">
        <v>19</v>
      </c>
      <c r="L562" s="276"/>
      <c r="M562" s="277" t="s">
        <v>19</v>
      </c>
      <c r="N562" s="278" t="s">
        <v>42</v>
      </c>
      <c r="O562" s="87"/>
      <c r="P562" s="216">
        <f>O562*H562</f>
        <v>0</v>
      </c>
      <c r="Q562" s="216">
        <v>0</v>
      </c>
      <c r="R562" s="216">
        <f>Q562*H562</f>
        <v>0</v>
      </c>
      <c r="S562" s="216">
        <v>0</v>
      </c>
      <c r="T562" s="217">
        <f>S562*H562</f>
        <v>0</v>
      </c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R562" s="218" t="s">
        <v>350</v>
      </c>
      <c r="AT562" s="218" t="s">
        <v>206</v>
      </c>
      <c r="AU562" s="218" t="s">
        <v>80</v>
      </c>
      <c r="AY562" s="20" t="s">
        <v>125</v>
      </c>
      <c r="BE562" s="219">
        <f>IF(N562="základní",J562,0)</f>
        <v>0</v>
      </c>
      <c r="BF562" s="219">
        <f>IF(N562="snížená",J562,0)</f>
        <v>0</v>
      </c>
      <c r="BG562" s="219">
        <f>IF(N562="zákl. přenesená",J562,0)</f>
        <v>0</v>
      </c>
      <c r="BH562" s="219">
        <f>IF(N562="sníž. přenesená",J562,0)</f>
        <v>0</v>
      </c>
      <c r="BI562" s="219">
        <f>IF(N562="nulová",J562,0)</f>
        <v>0</v>
      </c>
      <c r="BJ562" s="20" t="s">
        <v>76</v>
      </c>
      <c r="BK562" s="219">
        <f>ROUND(I562*H562,2)</f>
        <v>0</v>
      </c>
      <c r="BL562" s="20" t="s">
        <v>257</v>
      </c>
      <c r="BM562" s="218" t="s">
        <v>638</v>
      </c>
    </row>
    <row r="563" s="14" customFormat="1">
      <c r="A563" s="14"/>
      <c r="B563" s="236"/>
      <c r="C563" s="237"/>
      <c r="D563" s="227" t="s">
        <v>136</v>
      </c>
      <c r="E563" s="237"/>
      <c r="F563" s="239" t="s">
        <v>639</v>
      </c>
      <c r="G563" s="237"/>
      <c r="H563" s="240">
        <v>1.7849999999999999</v>
      </c>
      <c r="I563" s="241"/>
      <c r="J563" s="237"/>
      <c r="K563" s="237"/>
      <c r="L563" s="242"/>
      <c r="M563" s="243"/>
      <c r="N563" s="244"/>
      <c r="O563" s="244"/>
      <c r="P563" s="244"/>
      <c r="Q563" s="244"/>
      <c r="R563" s="244"/>
      <c r="S563" s="244"/>
      <c r="T563" s="245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6" t="s">
        <v>136</v>
      </c>
      <c r="AU563" s="246" t="s">
        <v>80</v>
      </c>
      <c r="AV563" s="14" t="s">
        <v>80</v>
      </c>
      <c r="AW563" s="14" t="s">
        <v>4</v>
      </c>
      <c r="AX563" s="14" t="s">
        <v>76</v>
      </c>
      <c r="AY563" s="246" t="s">
        <v>125</v>
      </c>
    </row>
    <row r="564" s="2" customFormat="1" ht="24.15" customHeight="1">
      <c r="A564" s="41"/>
      <c r="B564" s="42"/>
      <c r="C564" s="207" t="s">
        <v>640</v>
      </c>
      <c r="D564" s="207" t="s">
        <v>127</v>
      </c>
      <c r="E564" s="208" t="s">
        <v>641</v>
      </c>
      <c r="F564" s="209" t="s">
        <v>642</v>
      </c>
      <c r="G564" s="210" t="s">
        <v>143</v>
      </c>
      <c r="H564" s="211">
        <v>57.777999999999999</v>
      </c>
      <c r="I564" s="212"/>
      <c r="J564" s="213">
        <f>ROUND(I564*H564,2)</f>
        <v>0</v>
      </c>
      <c r="K564" s="209" t="s">
        <v>131</v>
      </c>
      <c r="L564" s="47"/>
      <c r="M564" s="214" t="s">
        <v>19</v>
      </c>
      <c r="N564" s="215" t="s">
        <v>42</v>
      </c>
      <c r="O564" s="87"/>
      <c r="P564" s="216">
        <f>O564*H564</f>
        <v>0</v>
      </c>
      <c r="Q564" s="216">
        <v>0.00033500000000000001</v>
      </c>
      <c r="R564" s="216">
        <f>Q564*H564</f>
        <v>0.019355629999999999</v>
      </c>
      <c r="S564" s="216">
        <v>0</v>
      </c>
      <c r="T564" s="217">
        <f>S564*H564</f>
        <v>0</v>
      </c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R564" s="218" t="s">
        <v>257</v>
      </c>
      <c r="AT564" s="218" t="s">
        <v>127</v>
      </c>
      <c r="AU564" s="218" t="s">
        <v>80</v>
      </c>
      <c r="AY564" s="20" t="s">
        <v>125</v>
      </c>
      <c r="BE564" s="219">
        <f>IF(N564="základní",J564,0)</f>
        <v>0</v>
      </c>
      <c r="BF564" s="219">
        <f>IF(N564="snížená",J564,0)</f>
        <v>0</v>
      </c>
      <c r="BG564" s="219">
        <f>IF(N564="zákl. přenesená",J564,0)</f>
        <v>0</v>
      </c>
      <c r="BH564" s="219">
        <f>IF(N564="sníž. přenesená",J564,0)</f>
        <v>0</v>
      </c>
      <c r="BI564" s="219">
        <f>IF(N564="nulová",J564,0)</f>
        <v>0</v>
      </c>
      <c r="BJ564" s="20" t="s">
        <v>76</v>
      </c>
      <c r="BK564" s="219">
        <f>ROUND(I564*H564,2)</f>
        <v>0</v>
      </c>
      <c r="BL564" s="20" t="s">
        <v>257</v>
      </c>
      <c r="BM564" s="218" t="s">
        <v>643</v>
      </c>
    </row>
    <row r="565" s="2" customFormat="1">
      <c r="A565" s="41"/>
      <c r="B565" s="42"/>
      <c r="C565" s="43"/>
      <c r="D565" s="220" t="s">
        <v>134</v>
      </c>
      <c r="E565" s="43"/>
      <c r="F565" s="221" t="s">
        <v>644</v>
      </c>
      <c r="G565" s="43"/>
      <c r="H565" s="43"/>
      <c r="I565" s="222"/>
      <c r="J565" s="43"/>
      <c r="K565" s="43"/>
      <c r="L565" s="47"/>
      <c r="M565" s="223"/>
      <c r="N565" s="224"/>
      <c r="O565" s="87"/>
      <c r="P565" s="87"/>
      <c r="Q565" s="87"/>
      <c r="R565" s="87"/>
      <c r="S565" s="87"/>
      <c r="T565" s="88"/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T565" s="20" t="s">
        <v>134</v>
      </c>
      <c r="AU565" s="20" t="s">
        <v>80</v>
      </c>
    </row>
    <row r="566" s="13" customFormat="1">
      <c r="A566" s="13"/>
      <c r="B566" s="225"/>
      <c r="C566" s="226"/>
      <c r="D566" s="227" t="s">
        <v>136</v>
      </c>
      <c r="E566" s="228" t="s">
        <v>19</v>
      </c>
      <c r="F566" s="229" t="s">
        <v>137</v>
      </c>
      <c r="G566" s="226"/>
      <c r="H566" s="228" t="s">
        <v>19</v>
      </c>
      <c r="I566" s="230"/>
      <c r="J566" s="226"/>
      <c r="K566" s="226"/>
      <c r="L566" s="231"/>
      <c r="M566" s="232"/>
      <c r="N566" s="233"/>
      <c r="O566" s="233"/>
      <c r="P566" s="233"/>
      <c r="Q566" s="233"/>
      <c r="R566" s="233"/>
      <c r="S566" s="233"/>
      <c r="T566" s="234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5" t="s">
        <v>136</v>
      </c>
      <c r="AU566" s="235" t="s">
        <v>80</v>
      </c>
      <c r="AV566" s="13" t="s">
        <v>76</v>
      </c>
      <c r="AW566" s="13" t="s">
        <v>33</v>
      </c>
      <c r="AX566" s="13" t="s">
        <v>71</v>
      </c>
      <c r="AY566" s="235" t="s">
        <v>125</v>
      </c>
    </row>
    <row r="567" s="13" customFormat="1">
      <c r="A567" s="13"/>
      <c r="B567" s="225"/>
      <c r="C567" s="226"/>
      <c r="D567" s="227" t="s">
        <v>136</v>
      </c>
      <c r="E567" s="228" t="s">
        <v>19</v>
      </c>
      <c r="F567" s="229" t="s">
        <v>645</v>
      </c>
      <c r="G567" s="226"/>
      <c r="H567" s="228" t="s">
        <v>19</v>
      </c>
      <c r="I567" s="230"/>
      <c r="J567" s="226"/>
      <c r="K567" s="226"/>
      <c r="L567" s="231"/>
      <c r="M567" s="232"/>
      <c r="N567" s="233"/>
      <c r="O567" s="233"/>
      <c r="P567" s="233"/>
      <c r="Q567" s="233"/>
      <c r="R567" s="233"/>
      <c r="S567" s="233"/>
      <c r="T567" s="234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5" t="s">
        <v>136</v>
      </c>
      <c r="AU567" s="235" t="s">
        <v>80</v>
      </c>
      <c r="AV567" s="13" t="s">
        <v>76</v>
      </c>
      <c r="AW567" s="13" t="s">
        <v>33</v>
      </c>
      <c r="AX567" s="13" t="s">
        <v>71</v>
      </c>
      <c r="AY567" s="235" t="s">
        <v>125</v>
      </c>
    </row>
    <row r="568" s="14" customFormat="1">
      <c r="A568" s="14"/>
      <c r="B568" s="236"/>
      <c r="C568" s="237"/>
      <c r="D568" s="227" t="s">
        <v>136</v>
      </c>
      <c r="E568" s="238" t="s">
        <v>19</v>
      </c>
      <c r="F568" s="239" t="s">
        <v>646</v>
      </c>
      <c r="G568" s="237"/>
      <c r="H568" s="240">
        <v>57.777999999999999</v>
      </c>
      <c r="I568" s="241"/>
      <c r="J568" s="237"/>
      <c r="K568" s="237"/>
      <c r="L568" s="242"/>
      <c r="M568" s="243"/>
      <c r="N568" s="244"/>
      <c r="O568" s="244"/>
      <c r="P568" s="244"/>
      <c r="Q568" s="244"/>
      <c r="R568" s="244"/>
      <c r="S568" s="244"/>
      <c r="T568" s="245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6" t="s">
        <v>136</v>
      </c>
      <c r="AU568" s="246" t="s">
        <v>80</v>
      </c>
      <c r="AV568" s="14" t="s">
        <v>80</v>
      </c>
      <c r="AW568" s="14" t="s">
        <v>33</v>
      </c>
      <c r="AX568" s="14" t="s">
        <v>71</v>
      </c>
      <c r="AY568" s="246" t="s">
        <v>125</v>
      </c>
    </row>
    <row r="569" s="15" customFormat="1">
      <c r="A569" s="15"/>
      <c r="B569" s="247"/>
      <c r="C569" s="248"/>
      <c r="D569" s="227" t="s">
        <v>136</v>
      </c>
      <c r="E569" s="249" t="s">
        <v>19</v>
      </c>
      <c r="F569" s="250" t="s">
        <v>165</v>
      </c>
      <c r="G569" s="248"/>
      <c r="H569" s="251">
        <v>57.777999999999999</v>
      </c>
      <c r="I569" s="252"/>
      <c r="J569" s="248"/>
      <c r="K569" s="248"/>
      <c r="L569" s="253"/>
      <c r="M569" s="254"/>
      <c r="N569" s="255"/>
      <c r="O569" s="255"/>
      <c r="P569" s="255"/>
      <c r="Q569" s="255"/>
      <c r="R569" s="255"/>
      <c r="S569" s="255"/>
      <c r="T569" s="256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57" t="s">
        <v>136</v>
      </c>
      <c r="AU569" s="257" t="s">
        <v>80</v>
      </c>
      <c r="AV569" s="15" t="s">
        <v>132</v>
      </c>
      <c r="AW569" s="15" t="s">
        <v>33</v>
      </c>
      <c r="AX569" s="15" t="s">
        <v>76</v>
      </c>
      <c r="AY569" s="257" t="s">
        <v>125</v>
      </c>
    </row>
    <row r="570" s="2" customFormat="1" ht="16.5" customHeight="1">
      <c r="A570" s="41"/>
      <c r="B570" s="42"/>
      <c r="C570" s="269" t="s">
        <v>647</v>
      </c>
      <c r="D570" s="269" t="s">
        <v>206</v>
      </c>
      <c r="E570" s="270" t="s">
        <v>648</v>
      </c>
      <c r="F570" s="271" t="s">
        <v>649</v>
      </c>
      <c r="G570" s="272" t="s">
        <v>143</v>
      </c>
      <c r="H570" s="273">
        <v>60.667000000000002</v>
      </c>
      <c r="I570" s="274"/>
      <c r="J570" s="275">
        <f>ROUND(I570*H570,2)</f>
        <v>0</v>
      </c>
      <c r="K570" s="271" t="s">
        <v>131</v>
      </c>
      <c r="L570" s="276"/>
      <c r="M570" s="277" t="s">
        <v>19</v>
      </c>
      <c r="N570" s="278" t="s">
        <v>42</v>
      </c>
      <c r="O570" s="87"/>
      <c r="P570" s="216">
        <f>O570*H570</f>
        <v>0</v>
      </c>
      <c r="Q570" s="216">
        <v>0.00012</v>
      </c>
      <c r="R570" s="216">
        <f>Q570*H570</f>
        <v>0.0072800400000000006</v>
      </c>
      <c r="S570" s="216">
        <v>0</v>
      </c>
      <c r="T570" s="217">
        <f>S570*H570</f>
        <v>0</v>
      </c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R570" s="218" t="s">
        <v>350</v>
      </c>
      <c r="AT570" s="218" t="s">
        <v>206</v>
      </c>
      <c r="AU570" s="218" t="s">
        <v>80</v>
      </c>
      <c r="AY570" s="20" t="s">
        <v>125</v>
      </c>
      <c r="BE570" s="219">
        <f>IF(N570="základní",J570,0)</f>
        <v>0</v>
      </c>
      <c r="BF570" s="219">
        <f>IF(N570="snížená",J570,0)</f>
        <v>0</v>
      </c>
      <c r="BG570" s="219">
        <f>IF(N570="zákl. přenesená",J570,0)</f>
        <v>0</v>
      </c>
      <c r="BH570" s="219">
        <f>IF(N570="sníž. přenesená",J570,0)</f>
        <v>0</v>
      </c>
      <c r="BI570" s="219">
        <f>IF(N570="nulová",J570,0)</f>
        <v>0</v>
      </c>
      <c r="BJ570" s="20" t="s">
        <v>76</v>
      </c>
      <c r="BK570" s="219">
        <f>ROUND(I570*H570,2)</f>
        <v>0</v>
      </c>
      <c r="BL570" s="20" t="s">
        <v>257</v>
      </c>
      <c r="BM570" s="218" t="s">
        <v>650</v>
      </c>
    </row>
    <row r="571" s="14" customFormat="1">
      <c r="A571" s="14"/>
      <c r="B571" s="236"/>
      <c r="C571" s="237"/>
      <c r="D571" s="227" t="s">
        <v>136</v>
      </c>
      <c r="E571" s="237"/>
      <c r="F571" s="239" t="s">
        <v>651</v>
      </c>
      <c r="G571" s="237"/>
      <c r="H571" s="240">
        <v>60.667000000000002</v>
      </c>
      <c r="I571" s="241"/>
      <c r="J571" s="237"/>
      <c r="K571" s="237"/>
      <c r="L571" s="242"/>
      <c r="M571" s="243"/>
      <c r="N571" s="244"/>
      <c r="O571" s="244"/>
      <c r="P571" s="244"/>
      <c r="Q571" s="244"/>
      <c r="R571" s="244"/>
      <c r="S571" s="244"/>
      <c r="T571" s="245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6" t="s">
        <v>136</v>
      </c>
      <c r="AU571" s="246" t="s">
        <v>80</v>
      </c>
      <c r="AV571" s="14" t="s">
        <v>80</v>
      </c>
      <c r="AW571" s="14" t="s">
        <v>4</v>
      </c>
      <c r="AX571" s="14" t="s">
        <v>76</v>
      </c>
      <c r="AY571" s="246" t="s">
        <v>125</v>
      </c>
    </row>
    <row r="572" s="2" customFormat="1" ht="16.5" customHeight="1">
      <c r="A572" s="41"/>
      <c r="B572" s="42"/>
      <c r="C572" s="207" t="s">
        <v>652</v>
      </c>
      <c r="D572" s="207" t="s">
        <v>127</v>
      </c>
      <c r="E572" s="208" t="s">
        <v>653</v>
      </c>
      <c r="F572" s="209" t="s">
        <v>654</v>
      </c>
      <c r="G572" s="210" t="s">
        <v>143</v>
      </c>
      <c r="H572" s="211">
        <v>152.625</v>
      </c>
      <c r="I572" s="212"/>
      <c r="J572" s="213">
        <f>ROUND(I572*H572,2)</f>
        <v>0</v>
      </c>
      <c r="K572" s="209" t="s">
        <v>131</v>
      </c>
      <c r="L572" s="47"/>
      <c r="M572" s="214" t="s">
        <v>19</v>
      </c>
      <c r="N572" s="215" t="s">
        <v>42</v>
      </c>
      <c r="O572" s="87"/>
      <c r="P572" s="216">
        <f>O572*H572</f>
        <v>0</v>
      </c>
      <c r="Q572" s="216">
        <v>0</v>
      </c>
      <c r="R572" s="216">
        <f>Q572*H572</f>
        <v>0</v>
      </c>
      <c r="S572" s="216">
        <v>0.021000000000000001</v>
      </c>
      <c r="T572" s="217">
        <f>S572*H572</f>
        <v>3.2051250000000002</v>
      </c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R572" s="218" t="s">
        <v>257</v>
      </c>
      <c r="AT572" s="218" t="s">
        <v>127</v>
      </c>
      <c r="AU572" s="218" t="s">
        <v>80</v>
      </c>
      <c r="AY572" s="20" t="s">
        <v>125</v>
      </c>
      <c r="BE572" s="219">
        <f>IF(N572="základní",J572,0)</f>
        <v>0</v>
      </c>
      <c r="BF572" s="219">
        <f>IF(N572="snížená",J572,0)</f>
        <v>0</v>
      </c>
      <c r="BG572" s="219">
        <f>IF(N572="zákl. přenesená",J572,0)</f>
        <v>0</v>
      </c>
      <c r="BH572" s="219">
        <f>IF(N572="sníž. přenesená",J572,0)</f>
        <v>0</v>
      </c>
      <c r="BI572" s="219">
        <f>IF(N572="nulová",J572,0)</f>
        <v>0</v>
      </c>
      <c r="BJ572" s="20" t="s">
        <v>76</v>
      </c>
      <c r="BK572" s="219">
        <f>ROUND(I572*H572,2)</f>
        <v>0</v>
      </c>
      <c r="BL572" s="20" t="s">
        <v>257</v>
      </c>
      <c r="BM572" s="218" t="s">
        <v>655</v>
      </c>
    </row>
    <row r="573" s="2" customFormat="1">
      <c r="A573" s="41"/>
      <c r="B573" s="42"/>
      <c r="C573" s="43"/>
      <c r="D573" s="220" t="s">
        <v>134</v>
      </c>
      <c r="E573" s="43"/>
      <c r="F573" s="221" t="s">
        <v>656</v>
      </c>
      <c r="G573" s="43"/>
      <c r="H573" s="43"/>
      <c r="I573" s="222"/>
      <c r="J573" s="43"/>
      <c r="K573" s="43"/>
      <c r="L573" s="47"/>
      <c r="M573" s="223"/>
      <c r="N573" s="224"/>
      <c r="O573" s="87"/>
      <c r="P573" s="87"/>
      <c r="Q573" s="87"/>
      <c r="R573" s="87"/>
      <c r="S573" s="87"/>
      <c r="T573" s="88"/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T573" s="20" t="s">
        <v>134</v>
      </c>
      <c r="AU573" s="20" t="s">
        <v>80</v>
      </c>
    </row>
    <row r="574" s="13" customFormat="1">
      <c r="A574" s="13"/>
      <c r="B574" s="225"/>
      <c r="C574" s="226"/>
      <c r="D574" s="227" t="s">
        <v>136</v>
      </c>
      <c r="E574" s="228" t="s">
        <v>19</v>
      </c>
      <c r="F574" s="229" t="s">
        <v>137</v>
      </c>
      <c r="G574" s="226"/>
      <c r="H574" s="228" t="s">
        <v>19</v>
      </c>
      <c r="I574" s="230"/>
      <c r="J574" s="226"/>
      <c r="K574" s="226"/>
      <c r="L574" s="231"/>
      <c r="M574" s="232"/>
      <c r="N574" s="233"/>
      <c r="O574" s="233"/>
      <c r="P574" s="233"/>
      <c r="Q574" s="233"/>
      <c r="R574" s="233"/>
      <c r="S574" s="233"/>
      <c r="T574" s="234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5" t="s">
        <v>136</v>
      </c>
      <c r="AU574" s="235" t="s">
        <v>80</v>
      </c>
      <c r="AV574" s="13" t="s">
        <v>76</v>
      </c>
      <c r="AW574" s="13" t="s">
        <v>33</v>
      </c>
      <c r="AX574" s="13" t="s">
        <v>71</v>
      </c>
      <c r="AY574" s="235" t="s">
        <v>125</v>
      </c>
    </row>
    <row r="575" s="14" customFormat="1">
      <c r="A575" s="14"/>
      <c r="B575" s="236"/>
      <c r="C575" s="237"/>
      <c r="D575" s="227" t="s">
        <v>136</v>
      </c>
      <c r="E575" s="238" t="s">
        <v>19</v>
      </c>
      <c r="F575" s="239" t="s">
        <v>617</v>
      </c>
      <c r="G575" s="237"/>
      <c r="H575" s="240">
        <v>105.875</v>
      </c>
      <c r="I575" s="241"/>
      <c r="J575" s="237"/>
      <c r="K575" s="237"/>
      <c r="L575" s="242"/>
      <c r="M575" s="243"/>
      <c r="N575" s="244"/>
      <c r="O575" s="244"/>
      <c r="P575" s="244"/>
      <c r="Q575" s="244"/>
      <c r="R575" s="244"/>
      <c r="S575" s="244"/>
      <c r="T575" s="245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6" t="s">
        <v>136</v>
      </c>
      <c r="AU575" s="246" t="s">
        <v>80</v>
      </c>
      <c r="AV575" s="14" t="s">
        <v>80</v>
      </c>
      <c r="AW575" s="14" t="s">
        <v>33</v>
      </c>
      <c r="AX575" s="14" t="s">
        <v>71</v>
      </c>
      <c r="AY575" s="246" t="s">
        <v>125</v>
      </c>
    </row>
    <row r="576" s="14" customFormat="1">
      <c r="A576" s="14"/>
      <c r="B576" s="236"/>
      <c r="C576" s="237"/>
      <c r="D576" s="227" t="s">
        <v>136</v>
      </c>
      <c r="E576" s="238" t="s">
        <v>19</v>
      </c>
      <c r="F576" s="239" t="s">
        <v>618</v>
      </c>
      <c r="G576" s="237"/>
      <c r="H576" s="240">
        <v>46.75</v>
      </c>
      <c r="I576" s="241"/>
      <c r="J576" s="237"/>
      <c r="K576" s="237"/>
      <c r="L576" s="242"/>
      <c r="M576" s="243"/>
      <c r="N576" s="244"/>
      <c r="O576" s="244"/>
      <c r="P576" s="244"/>
      <c r="Q576" s="244"/>
      <c r="R576" s="244"/>
      <c r="S576" s="244"/>
      <c r="T576" s="245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6" t="s">
        <v>136</v>
      </c>
      <c r="AU576" s="246" t="s">
        <v>80</v>
      </c>
      <c r="AV576" s="14" t="s">
        <v>80</v>
      </c>
      <c r="AW576" s="14" t="s">
        <v>33</v>
      </c>
      <c r="AX576" s="14" t="s">
        <v>71</v>
      </c>
      <c r="AY576" s="246" t="s">
        <v>125</v>
      </c>
    </row>
    <row r="577" s="15" customFormat="1">
      <c r="A577" s="15"/>
      <c r="B577" s="247"/>
      <c r="C577" s="248"/>
      <c r="D577" s="227" t="s">
        <v>136</v>
      </c>
      <c r="E577" s="249" t="s">
        <v>19</v>
      </c>
      <c r="F577" s="250" t="s">
        <v>165</v>
      </c>
      <c r="G577" s="248"/>
      <c r="H577" s="251">
        <v>152.625</v>
      </c>
      <c r="I577" s="252"/>
      <c r="J577" s="248"/>
      <c r="K577" s="248"/>
      <c r="L577" s="253"/>
      <c r="M577" s="254"/>
      <c r="N577" s="255"/>
      <c r="O577" s="255"/>
      <c r="P577" s="255"/>
      <c r="Q577" s="255"/>
      <c r="R577" s="255"/>
      <c r="S577" s="255"/>
      <c r="T577" s="256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57" t="s">
        <v>136</v>
      </c>
      <c r="AU577" s="257" t="s">
        <v>80</v>
      </c>
      <c r="AV577" s="15" t="s">
        <v>132</v>
      </c>
      <c r="AW577" s="15" t="s">
        <v>33</v>
      </c>
      <c r="AX577" s="15" t="s">
        <v>76</v>
      </c>
      <c r="AY577" s="257" t="s">
        <v>125</v>
      </c>
    </row>
    <row r="578" s="2" customFormat="1" ht="24.15" customHeight="1">
      <c r="A578" s="41"/>
      <c r="B578" s="42"/>
      <c r="C578" s="207" t="s">
        <v>657</v>
      </c>
      <c r="D578" s="207" t="s">
        <v>127</v>
      </c>
      <c r="E578" s="208" t="s">
        <v>658</v>
      </c>
      <c r="F578" s="209" t="s">
        <v>659</v>
      </c>
      <c r="G578" s="210" t="s">
        <v>143</v>
      </c>
      <c r="H578" s="211">
        <v>152.625</v>
      </c>
      <c r="I578" s="212"/>
      <c r="J578" s="213">
        <f>ROUND(I578*H578,2)</f>
        <v>0</v>
      </c>
      <c r="K578" s="209" t="s">
        <v>131</v>
      </c>
      <c r="L578" s="47"/>
      <c r="M578" s="214" t="s">
        <v>19</v>
      </c>
      <c r="N578" s="215" t="s">
        <v>42</v>
      </c>
      <c r="O578" s="87"/>
      <c r="P578" s="216">
        <f>O578*H578</f>
        <v>0</v>
      </c>
      <c r="Q578" s="216">
        <v>0.00075000000000000002</v>
      </c>
      <c r="R578" s="216">
        <f>Q578*H578</f>
        <v>0.11446875000000001</v>
      </c>
      <c r="S578" s="216">
        <v>0</v>
      </c>
      <c r="T578" s="217">
        <f>S578*H578</f>
        <v>0</v>
      </c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R578" s="218" t="s">
        <v>257</v>
      </c>
      <c r="AT578" s="218" t="s">
        <v>127</v>
      </c>
      <c r="AU578" s="218" t="s">
        <v>80</v>
      </c>
      <c r="AY578" s="20" t="s">
        <v>125</v>
      </c>
      <c r="BE578" s="219">
        <f>IF(N578="základní",J578,0)</f>
        <v>0</v>
      </c>
      <c r="BF578" s="219">
        <f>IF(N578="snížená",J578,0)</f>
        <v>0</v>
      </c>
      <c r="BG578" s="219">
        <f>IF(N578="zákl. přenesená",J578,0)</f>
        <v>0</v>
      </c>
      <c r="BH578" s="219">
        <f>IF(N578="sníž. přenesená",J578,0)</f>
        <v>0</v>
      </c>
      <c r="BI578" s="219">
        <f>IF(N578="nulová",J578,0)</f>
        <v>0</v>
      </c>
      <c r="BJ578" s="20" t="s">
        <v>76</v>
      </c>
      <c r="BK578" s="219">
        <f>ROUND(I578*H578,2)</f>
        <v>0</v>
      </c>
      <c r="BL578" s="20" t="s">
        <v>257</v>
      </c>
      <c r="BM578" s="218" t="s">
        <v>660</v>
      </c>
    </row>
    <row r="579" s="2" customFormat="1">
      <c r="A579" s="41"/>
      <c r="B579" s="42"/>
      <c r="C579" s="43"/>
      <c r="D579" s="220" t="s">
        <v>134</v>
      </c>
      <c r="E579" s="43"/>
      <c r="F579" s="221" t="s">
        <v>661</v>
      </c>
      <c r="G579" s="43"/>
      <c r="H579" s="43"/>
      <c r="I579" s="222"/>
      <c r="J579" s="43"/>
      <c r="K579" s="43"/>
      <c r="L579" s="47"/>
      <c r="M579" s="223"/>
      <c r="N579" s="224"/>
      <c r="O579" s="87"/>
      <c r="P579" s="87"/>
      <c r="Q579" s="87"/>
      <c r="R579" s="87"/>
      <c r="S579" s="87"/>
      <c r="T579" s="88"/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T579" s="20" t="s">
        <v>134</v>
      </c>
      <c r="AU579" s="20" t="s">
        <v>80</v>
      </c>
    </row>
    <row r="580" s="13" customFormat="1">
      <c r="A580" s="13"/>
      <c r="B580" s="225"/>
      <c r="C580" s="226"/>
      <c r="D580" s="227" t="s">
        <v>136</v>
      </c>
      <c r="E580" s="228" t="s">
        <v>19</v>
      </c>
      <c r="F580" s="229" t="s">
        <v>137</v>
      </c>
      <c r="G580" s="226"/>
      <c r="H580" s="228" t="s">
        <v>19</v>
      </c>
      <c r="I580" s="230"/>
      <c r="J580" s="226"/>
      <c r="K580" s="226"/>
      <c r="L580" s="231"/>
      <c r="M580" s="232"/>
      <c r="N580" s="233"/>
      <c r="O580" s="233"/>
      <c r="P580" s="233"/>
      <c r="Q580" s="233"/>
      <c r="R580" s="233"/>
      <c r="S580" s="233"/>
      <c r="T580" s="234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5" t="s">
        <v>136</v>
      </c>
      <c r="AU580" s="235" t="s">
        <v>80</v>
      </c>
      <c r="AV580" s="13" t="s">
        <v>76</v>
      </c>
      <c r="AW580" s="13" t="s">
        <v>33</v>
      </c>
      <c r="AX580" s="13" t="s">
        <v>71</v>
      </c>
      <c r="AY580" s="235" t="s">
        <v>125</v>
      </c>
    </row>
    <row r="581" s="13" customFormat="1">
      <c r="A581" s="13"/>
      <c r="B581" s="225"/>
      <c r="C581" s="226"/>
      <c r="D581" s="227" t="s">
        <v>136</v>
      </c>
      <c r="E581" s="228" t="s">
        <v>19</v>
      </c>
      <c r="F581" s="229" t="s">
        <v>397</v>
      </c>
      <c r="G581" s="226"/>
      <c r="H581" s="228" t="s">
        <v>19</v>
      </c>
      <c r="I581" s="230"/>
      <c r="J581" s="226"/>
      <c r="K581" s="226"/>
      <c r="L581" s="231"/>
      <c r="M581" s="232"/>
      <c r="N581" s="233"/>
      <c r="O581" s="233"/>
      <c r="P581" s="233"/>
      <c r="Q581" s="233"/>
      <c r="R581" s="233"/>
      <c r="S581" s="233"/>
      <c r="T581" s="234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5" t="s">
        <v>136</v>
      </c>
      <c r="AU581" s="235" t="s">
        <v>80</v>
      </c>
      <c r="AV581" s="13" t="s">
        <v>76</v>
      </c>
      <c r="AW581" s="13" t="s">
        <v>33</v>
      </c>
      <c r="AX581" s="13" t="s">
        <v>71</v>
      </c>
      <c r="AY581" s="235" t="s">
        <v>125</v>
      </c>
    </row>
    <row r="582" s="14" customFormat="1">
      <c r="A582" s="14"/>
      <c r="B582" s="236"/>
      <c r="C582" s="237"/>
      <c r="D582" s="227" t="s">
        <v>136</v>
      </c>
      <c r="E582" s="238" t="s">
        <v>19</v>
      </c>
      <c r="F582" s="239" t="s">
        <v>617</v>
      </c>
      <c r="G582" s="237"/>
      <c r="H582" s="240">
        <v>105.875</v>
      </c>
      <c r="I582" s="241"/>
      <c r="J582" s="237"/>
      <c r="K582" s="237"/>
      <c r="L582" s="242"/>
      <c r="M582" s="243"/>
      <c r="N582" s="244"/>
      <c r="O582" s="244"/>
      <c r="P582" s="244"/>
      <c r="Q582" s="244"/>
      <c r="R582" s="244"/>
      <c r="S582" s="244"/>
      <c r="T582" s="245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6" t="s">
        <v>136</v>
      </c>
      <c r="AU582" s="246" t="s">
        <v>80</v>
      </c>
      <c r="AV582" s="14" t="s">
        <v>80</v>
      </c>
      <c r="AW582" s="14" t="s">
        <v>33</v>
      </c>
      <c r="AX582" s="14" t="s">
        <v>71</v>
      </c>
      <c r="AY582" s="246" t="s">
        <v>125</v>
      </c>
    </row>
    <row r="583" s="14" customFormat="1">
      <c r="A583" s="14"/>
      <c r="B583" s="236"/>
      <c r="C583" s="237"/>
      <c r="D583" s="227" t="s">
        <v>136</v>
      </c>
      <c r="E583" s="238" t="s">
        <v>19</v>
      </c>
      <c r="F583" s="239" t="s">
        <v>618</v>
      </c>
      <c r="G583" s="237"/>
      <c r="H583" s="240">
        <v>46.75</v>
      </c>
      <c r="I583" s="241"/>
      <c r="J583" s="237"/>
      <c r="K583" s="237"/>
      <c r="L583" s="242"/>
      <c r="M583" s="243"/>
      <c r="N583" s="244"/>
      <c r="O583" s="244"/>
      <c r="P583" s="244"/>
      <c r="Q583" s="244"/>
      <c r="R583" s="244"/>
      <c r="S583" s="244"/>
      <c r="T583" s="245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6" t="s">
        <v>136</v>
      </c>
      <c r="AU583" s="246" t="s">
        <v>80</v>
      </c>
      <c r="AV583" s="14" t="s">
        <v>80</v>
      </c>
      <c r="AW583" s="14" t="s">
        <v>33</v>
      </c>
      <c r="AX583" s="14" t="s">
        <v>71</v>
      </c>
      <c r="AY583" s="246" t="s">
        <v>125</v>
      </c>
    </row>
    <row r="584" s="15" customFormat="1">
      <c r="A584" s="15"/>
      <c r="B584" s="247"/>
      <c r="C584" s="248"/>
      <c r="D584" s="227" t="s">
        <v>136</v>
      </c>
      <c r="E584" s="249" t="s">
        <v>19</v>
      </c>
      <c r="F584" s="250" t="s">
        <v>165</v>
      </c>
      <c r="G584" s="248"/>
      <c r="H584" s="251">
        <v>152.625</v>
      </c>
      <c r="I584" s="252"/>
      <c r="J584" s="248"/>
      <c r="K584" s="248"/>
      <c r="L584" s="253"/>
      <c r="M584" s="254"/>
      <c r="N584" s="255"/>
      <c r="O584" s="255"/>
      <c r="P584" s="255"/>
      <c r="Q584" s="255"/>
      <c r="R584" s="255"/>
      <c r="S584" s="255"/>
      <c r="T584" s="256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57" t="s">
        <v>136</v>
      </c>
      <c r="AU584" s="257" t="s">
        <v>80</v>
      </c>
      <c r="AV584" s="15" t="s">
        <v>132</v>
      </c>
      <c r="AW584" s="15" t="s">
        <v>33</v>
      </c>
      <c r="AX584" s="15" t="s">
        <v>76</v>
      </c>
      <c r="AY584" s="257" t="s">
        <v>125</v>
      </c>
    </row>
    <row r="585" s="2" customFormat="1" ht="24.15" customHeight="1">
      <c r="A585" s="41"/>
      <c r="B585" s="42"/>
      <c r="C585" s="269" t="s">
        <v>662</v>
      </c>
      <c r="D585" s="269" t="s">
        <v>206</v>
      </c>
      <c r="E585" s="270" t="s">
        <v>663</v>
      </c>
      <c r="F585" s="271" t="s">
        <v>664</v>
      </c>
      <c r="G585" s="272" t="s">
        <v>130</v>
      </c>
      <c r="H585" s="273">
        <v>30.800000000000001</v>
      </c>
      <c r="I585" s="274"/>
      <c r="J585" s="275">
        <f>ROUND(I585*H585,2)</f>
        <v>0</v>
      </c>
      <c r="K585" s="271" t="s">
        <v>19</v>
      </c>
      <c r="L585" s="276"/>
      <c r="M585" s="277" t="s">
        <v>19</v>
      </c>
      <c r="N585" s="278" t="s">
        <v>42</v>
      </c>
      <c r="O585" s="87"/>
      <c r="P585" s="216">
        <f>O585*H585</f>
        <v>0</v>
      </c>
      <c r="Q585" s="216">
        <v>0.021999999999999999</v>
      </c>
      <c r="R585" s="216">
        <f>Q585*H585</f>
        <v>0.67759999999999998</v>
      </c>
      <c r="S585" s="216">
        <v>0</v>
      </c>
      <c r="T585" s="217">
        <f>S585*H585</f>
        <v>0</v>
      </c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R585" s="218" t="s">
        <v>350</v>
      </c>
      <c r="AT585" s="218" t="s">
        <v>206</v>
      </c>
      <c r="AU585" s="218" t="s">
        <v>80</v>
      </c>
      <c r="AY585" s="20" t="s">
        <v>125</v>
      </c>
      <c r="BE585" s="219">
        <f>IF(N585="základní",J585,0)</f>
        <v>0</v>
      </c>
      <c r="BF585" s="219">
        <f>IF(N585="snížená",J585,0)</f>
        <v>0</v>
      </c>
      <c r="BG585" s="219">
        <f>IF(N585="zákl. přenesená",J585,0)</f>
        <v>0</v>
      </c>
      <c r="BH585" s="219">
        <f>IF(N585="sníž. přenesená",J585,0)</f>
        <v>0</v>
      </c>
      <c r="BI585" s="219">
        <f>IF(N585="nulová",J585,0)</f>
        <v>0</v>
      </c>
      <c r="BJ585" s="20" t="s">
        <v>76</v>
      </c>
      <c r="BK585" s="219">
        <f>ROUND(I585*H585,2)</f>
        <v>0</v>
      </c>
      <c r="BL585" s="20" t="s">
        <v>257</v>
      </c>
      <c r="BM585" s="218" t="s">
        <v>665</v>
      </c>
    </row>
    <row r="586" s="14" customFormat="1">
      <c r="A586" s="14"/>
      <c r="B586" s="236"/>
      <c r="C586" s="237"/>
      <c r="D586" s="227" t="s">
        <v>136</v>
      </c>
      <c r="E586" s="237"/>
      <c r="F586" s="239" t="s">
        <v>666</v>
      </c>
      <c r="G586" s="237"/>
      <c r="H586" s="240">
        <v>30.800000000000001</v>
      </c>
      <c r="I586" s="241"/>
      <c r="J586" s="237"/>
      <c r="K586" s="237"/>
      <c r="L586" s="242"/>
      <c r="M586" s="243"/>
      <c r="N586" s="244"/>
      <c r="O586" s="244"/>
      <c r="P586" s="244"/>
      <c r="Q586" s="244"/>
      <c r="R586" s="244"/>
      <c r="S586" s="244"/>
      <c r="T586" s="245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6" t="s">
        <v>136</v>
      </c>
      <c r="AU586" s="246" t="s">
        <v>80</v>
      </c>
      <c r="AV586" s="14" t="s">
        <v>80</v>
      </c>
      <c r="AW586" s="14" t="s">
        <v>4</v>
      </c>
      <c r="AX586" s="14" t="s">
        <v>76</v>
      </c>
      <c r="AY586" s="246" t="s">
        <v>125</v>
      </c>
    </row>
    <row r="587" s="2" customFormat="1" ht="16.5" customHeight="1">
      <c r="A587" s="41"/>
      <c r="B587" s="42"/>
      <c r="C587" s="207" t="s">
        <v>667</v>
      </c>
      <c r="D587" s="207" t="s">
        <v>127</v>
      </c>
      <c r="E587" s="208" t="s">
        <v>668</v>
      </c>
      <c r="F587" s="209" t="s">
        <v>669</v>
      </c>
      <c r="G587" s="210" t="s">
        <v>143</v>
      </c>
      <c r="H587" s="211">
        <v>24.75</v>
      </c>
      <c r="I587" s="212"/>
      <c r="J587" s="213">
        <f>ROUND(I587*H587,2)</f>
        <v>0</v>
      </c>
      <c r="K587" s="209" t="s">
        <v>131</v>
      </c>
      <c r="L587" s="47"/>
      <c r="M587" s="214" t="s">
        <v>19</v>
      </c>
      <c r="N587" s="215" t="s">
        <v>42</v>
      </c>
      <c r="O587" s="87"/>
      <c r="P587" s="216">
        <f>O587*H587</f>
        <v>0</v>
      </c>
      <c r="Q587" s="216">
        <v>0</v>
      </c>
      <c r="R587" s="216">
        <f>Q587*H587</f>
        <v>0</v>
      </c>
      <c r="S587" s="216">
        <v>0.01174</v>
      </c>
      <c r="T587" s="217">
        <f>S587*H587</f>
        <v>0.29056500000000002</v>
      </c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R587" s="218" t="s">
        <v>257</v>
      </c>
      <c r="AT587" s="218" t="s">
        <v>127</v>
      </c>
      <c r="AU587" s="218" t="s">
        <v>80</v>
      </c>
      <c r="AY587" s="20" t="s">
        <v>125</v>
      </c>
      <c r="BE587" s="219">
        <f>IF(N587="základní",J587,0)</f>
        <v>0</v>
      </c>
      <c r="BF587" s="219">
        <f>IF(N587="snížená",J587,0)</f>
        <v>0</v>
      </c>
      <c r="BG587" s="219">
        <f>IF(N587="zákl. přenesená",J587,0)</f>
        <v>0</v>
      </c>
      <c r="BH587" s="219">
        <f>IF(N587="sníž. přenesená",J587,0)</f>
        <v>0</v>
      </c>
      <c r="BI587" s="219">
        <f>IF(N587="nulová",J587,0)</f>
        <v>0</v>
      </c>
      <c r="BJ587" s="20" t="s">
        <v>76</v>
      </c>
      <c r="BK587" s="219">
        <f>ROUND(I587*H587,2)</f>
        <v>0</v>
      </c>
      <c r="BL587" s="20" t="s">
        <v>257</v>
      </c>
      <c r="BM587" s="218" t="s">
        <v>670</v>
      </c>
    </row>
    <row r="588" s="2" customFormat="1">
      <c r="A588" s="41"/>
      <c r="B588" s="42"/>
      <c r="C588" s="43"/>
      <c r="D588" s="220" t="s">
        <v>134</v>
      </c>
      <c r="E588" s="43"/>
      <c r="F588" s="221" t="s">
        <v>671</v>
      </c>
      <c r="G588" s="43"/>
      <c r="H588" s="43"/>
      <c r="I588" s="222"/>
      <c r="J588" s="43"/>
      <c r="K588" s="43"/>
      <c r="L588" s="47"/>
      <c r="M588" s="223"/>
      <c r="N588" s="224"/>
      <c r="O588" s="87"/>
      <c r="P588" s="87"/>
      <c r="Q588" s="87"/>
      <c r="R588" s="87"/>
      <c r="S588" s="87"/>
      <c r="T588" s="88"/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T588" s="20" t="s">
        <v>134</v>
      </c>
      <c r="AU588" s="20" t="s">
        <v>80</v>
      </c>
    </row>
    <row r="589" s="13" customFormat="1">
      <c r="A589" s="13"/>
      <c r="B589" s="225"/>
      <c r="C589" s="226"/>
      <c r="D589" s="227" t="s">
        <v>136</v>
      </c>
      <c r="E589" s="228" t="s">
        <v>19</v>
      </c>
      <c r="F589" s="229" t="s">
        <v>137</v>
      </c>
      <c r="G589" s="226"/>
      <c r="H589" s="228" t="s">
        <v>19</v>
      </c>
      <c r="I589" s="230"/>
      <c r="J589" s="226"/>
      <c r="K589" s="226"/>
      <c r="L589" s="231"/>
      <c r="M589" s="232"/>
      <c r="N589" s="233"/>
      <c r="O589" s="233"/>
      <c r="P589" s="233"/>
      <c r="Q589" s="233"/>
      <c r="R589" s="233"/>
      <c r="S589" s="233"/>
      <c r="T589" s="234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5" t="s">
        <v>136</v>
      </c>
      <c r="AU589" s="235" t="s">
        <v>80</v>
      </c>
      <c r="AV589" s="13" t="s">
        <v>76</v>
      </c>
      <c r="AW589" s="13" t="s">
        <v>33</v>
      </c>
      <c r="AX589" s="13" t="s">
        <v>71</v>
      </c>
      <c r="AY589" s="235" t="s">
        <v>125</v>
      </c>
    </row>
    <row r="590" s="13" customFormat="1">
      <c r="A590" s="13"/>
      <c r="B590" s="225"/>
      <c r="C590" s="226"/>
      <c r="D590" s="227" t="s">
        <v>136</v>
      </c>
      <c r="E590" s="228" t="s">
        <v>19</v>
      </c>
      <c r="F590" s="229" t="s">
        <v>388</v>
      </c>
      <c r="G590" s="226"/>
      <c r="H590" s="228" t="s">
        <v>19</v>
      </c>
      <c r="I590" s="230"/>
      <c r="J590" s="226"/>
      <c r="K590" s="226"/>
      <c r="L590" s="231"/>
      <c r="M590" s="232"/>
      <c r="N590" s="233"/>
      <c r="O590" s="233"/>
      <c r="P590" s="233"/>
      <c r="Q590" s="233"/>
      <c r="R590" s="233"/>
      <c r="S590" s="233"/>
      <c r="T590" s="234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5" t="s">
        <v>136</v>
      </c>
      <c r="AU590" s="235" t="s">
        <v>80</v>
      </c>
      <c r="AV590" s="13" t="s">
        <v>76</v>
      </c>
      <c r="AW590" s="13" t="s">
        <v>33</v>
      </c>
      <c r="AX590" s="13" t="s">
        <v>71</v>
      </c>
      <c r="AY590" s="235" t="s">
        <v>125</v>
      </c>
    </row>
    <row r="591" s="14" customFormat="1">
      <c r="A591" s="14"/>
      <c r="B591" s="236"/>
      <c r="C591" s="237"/>
      <c r="D591" s="227" t="s">
        <v>136</v>
      </c>
      <c r="E591" s="238" t="s">
        <v>19</v>
      </c>
      <c r="F591" s="239" t="s">
        <v>672</v>
      </c>
      <c r="G591" s="237"/>
      <c r="H591" s="240">
        <v>22.5</v>
      </c>
      <c r="I591" s="241"/>
      <c r="J591" s="237"/>
      <c r="K591" s="237"/>
      <c r="L591" s="242"/>
      <c r="M591" s="243"/>
      <c r="N591" s="244"/>
      <c r="O591" s="244"/>
      <c r="P591" s="244"/>
      <c r="Q591" s="244"/>
      <c r="R591" s="244"/>
      <c r="S591" s="244"/>
      <c r="T591" s="245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6" t="s">
        <v>136</v>
      </c>
      <c r="AU591" s="246" t="s">
        <v>80</v>
      </c>
      <c r="AV591" s="14" t="s">
        <v>80</v>
      </c>
      <c r="AW591" s="14" t="s">
        <v>33</v>
      </c>
      <c r="AX591" s="14" t="s">
        <v>71</v>
      </c>
      <c r="AY591" s="246" t="s">
        <v>125</v>
      </c>
    </row>
    <row r="592" s="13" customFormat="1">
      <c r="A592" s="13"/>
      <c r="B592" s="225"/>
      <c r="C592" s="226"/>
      <c r="D592" s="227" t="s">
        <v>136</v>
      </c>
      <c r="E592" s="228" t="s">
        <v>19</v>
      </c>
      <c r="F592" s="229" t="s">
        <v>386</v>
      </c>
      <c r="G592" s="226"/>
      <c r="H592" s="228" t="s">
        <v>19</v>
      </c>
      <c r="I592" s="230"/>
      <c r="J592" s="226"/>
      <c r="K592" s="226"/>
      <c r="L592" s="231"/>
      <c r="M592" s="232"/>
      <c r="N592" s="233"/>
      <c r="O592" s="233"/>
      <c r="P592" s="233"/>
      <c r="Q592" s="233"/>
      <c r="R592" s="233"/>
      <c r="S592" s="233"/>
      <c r="T592" s="234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5" t="s">
        <v>136</v>
      </c>
      <c r="AU592" s="235" t="s">
        <v>80</v>
      </c>
      <c r="AV592" s="13" t="s">
        <v>76</v>
      </c>
      <c r="AW592" s="13" t="s">
        <v>33</v>
      </c>
      <c r="AX592" s="13" t="s">
        <v>71</v>
      </c>
      <c r="AY592" s="235" t="s">
        <v>125</v>
      </c>
    </row>
    <row r="593" s="14" customFormat="1">
      <c r="A593" s="14"/>
      <c r="B593" s="236"/>
      <c r="C593" s="237"/>
      <c r="D593" s="227" t="s">
        <v>136</v>
      </c>
      <c r="E593" s="238" t="s">
        <v>19</v>
      </c>
      <c r="F593" s="239" t="s">
        <v>673</v>
      </c>
      <c r="G593" s="237"/>
      <c r="H593" s="240">
        <v>2.25</v>
      </c>
      <c r="I593" s="241"/>
      <c r="J593" s="237"/>
      <c r="K593" s="237"/>
      <c r="L593" s="242"/>
      <c r="M593" s="243"/>
      <c r="N593" s="244"/>
      <c r="O593" s="244"/>
      <c r="P593" s="244"/>
      <c r="Q593" s="244"/>
      <c r="R593" s="244"/>
      <c r="S593" s="244"/>
      <c r="T593" s="245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6" t="s">
        <v>136</v>
      </c>
      <c r="AU593" s="246" t="s">
        <v>80</v>
      </c>
      <c r="AV593" s="14" t="s">
        <v>80</v>
      </c>
      <c r="AW593" s="14" t="s">
        <v>33</v>
      </c>
      <c r="AX593" s="14" t="s">
        <v>71</v>
      </c>
      <c r="AY593" s="246" t="s">
        <v>125</v>
      </c>
    </row>
    <row r="594" s="15" customFormat="1">
      <c r="A594" s="15"/>
      <c r="B594" s="247"/>
      <c r="C594" s="248"/>
      <c r="D594" s="227" t="s">
        <v>136</v>
      </c>
      <c r="E594" s="249" t="s">
        <v>19</v>
      </c>
      <c r="F594" s="250" t="s">
        <v>165</v>
      </c>
      <c r="G594" s="248"/>
      <c r="H594" s="251">
        <v>24.75</v>
      </c>
      <c r="I594" s="252"/>
      <c r="J594" s="248"/>
      <c r="K594" s="248"/>
      <c r="L594" s="253"/>
      <c r="M594" s="254"/>
      <c r="N594" s="255"/>
      <c r="O594" s="255"/>
      <c r="P594" s="255"/>
      <c r="Q594" s="255"/>
      <c r="R594" s="255"/>
      <c r="S594" s="255"/>
      <c r="T594" s="256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57" t="s">
        <v>136</v>
      </c>
      <c r="AU594" s="257" t="s">
        <v>80</v>
      </c>
      <c r="AV594" s="15" t="s">
        <v>132</v>
      </c>
      <c r="AW594" s="15" t="s">
        <v>33</v>
      </c>
      <c r="AX594" s="15" t="s">
        <v>76</v>
      </c>
      <c r="AY594" s="257" t="s">
        <v>125</v>
      </c>
    </row>
    <row r="595" s="2" customFormat="1" ht="24.15" customHeight="1">
      <c r="A595" s="41"/>
      <c r="B595" s="42"/>
      <c r="C595" s="207" t="s">
        <v>674</v>
      </c>
      <c r="D595" s="207" t="s">
        <v>127</v>
      </c>
      <c r="E595" s="208" t="s">
        <v>675</v>
      </c>
      <c r="F595" s="209" t="s">
        <v>676</v>
      </c>
      <c r="G595" s="210" t="s">
        <v>143</v>
      </c>
      <c r="H595" s="211">
        <v>57.777999999999999</v>
      </c>
      <c r="I595" s="212"/>
      <c r="J595" s="213">
        <f>ROUND(I595*H595,2)</f>
        <v>0</v>
      </c>
      <c r="K595" s="209" t="s">
        <v>131</v>
      </c>
      <c r="L595" s="47"/>
      <c r="M595" s="214" t="s">
        <v>19</v>
      </c>
      <c r="N595" s="215" t="s">
        <v>42</v>
      </c>
      <c r="O595" s="87"/>
      <c r="P595" s="216">
        <f>O595*H595</f>
        <v>0</v>
      </c>
      <c r="Q595" s="216">
        <v>0.000428</v>
      </c>
      <c r="R595" s="216">
        <f>Q595*H595</f>
        <v>0.024728983999999999</v>
      </c>
      <c r="S595" s="216">
        <v>0</v>
      </c>
      <c r="T595" s="217">
        <f>S595*H595</f>
        <v>0</v>
      </c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R595" s="218" t="s">
        <v>257</v>
      </c>
      <c r="AT595" s="218" t="s">
        <v>127</v>
      </c>
      <c r="AU595" s="218" t="s">
        <v>80</v>
      </c>
      <c r="AY595" s="20" t="s">
        <v>125</v>
      </c>
      <c r="BE595" s="219">
        <f>IF(N595="základní",J595,0)</f>
        <v>0</v>
      </c>
      <c r="BF595" s="219">
        <f>IF(N595="snížená",J595,0)</f>
        <v>0</v>
      </c>
      <c r="BG595" s="219">
        <f>IF(N595="zákl. přenesená",J595,0)</f>
        <v>0</v>
      </c>
      <c r="BH595" s="219">
        <f>IF(N595="sníž. přenesená",J595,0)</f>
        <v>0</v>
      </c>
      <c r="BI595" s="219">
        <f>IF(N595="nulová",J595,0)</f>
        <v>0</v>
      </c>
      <c r="BJ595" s="20" t="s">
        <v>76</v>
      </c>
      <c r="BK595" s="219">
        <f>ROUND(I595*H595,2)</f>
        <v>0</v>
      </c>
      <c r="BL595" s="20" t="s">
        <v>257</v>
      </c>
      <c r="BM595" s="218" t="s">
        <v>677</v>
      </c>
    </row>
    <row r="596" s="2" customFormat="1">
      <c r="A596" s="41"/>
      <c r="B596" s="42"/>
      <c r="C596" s="43"/>
      <c r="D596" s="220" t="s">
        <v>134</v>
      </c>
      <c r="E596" s="43"/>
      <c r="F596" s="221" t="s">
        <v>678</v>
      </c>
      <c r="G596" s="43"/>
      <c r="H596" s="43"/>
      <c r="I596" s="222"/>
      <c r="J596" s="43"/>
      <c r="K596" s="43"/>
      <c r="L596" s="47"/>
      <c r="M596" s="223"/>
      <c r="N596" s="224"/>
      <c r="O596" s="87"/>
      <c r="P596" s="87"/>
      <c r="Q596" s="87"/>
      <c r="R596" s="87"/>
      <c r="S596" s="87"/>
      <c r="T596" s="88"/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T596" s="20" t="s">
        <v>134</v>
      </c>
      <c r="AU596" s="20" t="s">
        <v>80</v>
      </c>
    </row>
    <row r="597" s="13" customFormat="1">
      <c r="A597" s="13"/>
      <c r="B597" s="225"/>
      <c r="C597" s="226"/>
      <c r="D597" s="227" t="s">
        <v>136</v>
      </c>
      <c r="E597" s="228" t="s">
        <v>19</v>
      </c>
      <c r="F597" s="229" t="s">
        <v>137</v>
      </c>
      <c r="G597" s="226"/>
      <c r="H597" s="228" t="s">
        <v>19</v>
      </c>
      <c r="I597" s="230"/>
      <c r="J597" s="226"/>
      <c r="K597" s="226"/>
      <c r="L597" s="231"/>
      <c r="M597" s="232"/>
      <c r="N597" s="233"/>
      <c r="O597" s="233"/>
      <c r="P597" s="233"/>
      <c r="Q597" s="233"/>
      <c r="R597" s="233"/>
      <c r="S597" s="233"/>
      <c r="T597" s="234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5" t="s">
        <v>136</v>
      </c>
      <c r="AU597" s="235" t="s">
        <v>80</v>
      </c>
      <c r="AV597" s="13" t="s">
        <v>76</v>
      </c>
      <c r="AW597" s="13" t="s">
        <v>33</v>
      </c>
      <c r="AX597" s="13" t="s">
        <v>71</v>
      </c>
      <c r="AY597" s="235" t="s">
        <v>125</v>
      </c>
    </row>
    <row r="598" s="13" customFormat="1">
      <c r="A598" s="13"/>
      <c r="B598" s="225"/>
      <c r="C598" s="226"/>
      <c r="D598" s="227" t="s">
        <v>136</v>
      </c>
      <c r="E598" s="228" t="s">
        <v>19</v>
      </c>
      <c r="F598" s="229" t="s">
        <v>388</v>
      </c>
      <c r="G598" s="226"/>
      <c r="H598" s="228" t="s">
        <v>19</v>
      </c>
      <c r="I598" s="230"/>
      <c r="J598" s="226"/>
      <c r="K598" s="226"/>
      <c r="L598" s="231"/>
      <c r="M598" s="232"/>
      <c r="N598" s="233"/>
      <c r="O598" s="233"/>
      <c r="P598" s="233"/>
      <c r="Q598" s="233"/>
      <c r="R598" s="233"/>
      <c r="S598" s="233"/>
      <c r="T598" s="234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5" t="s">
        <v>136</v>
      </c>
      <c r="AU598" s="235" t="s">
        <v>80</v>
      </c>
      <c r="AV598" s="13" t="s">
        <v>76</v>
      </c>
      <c r="AW598" s="13" t="s">
        <v>33</v>
      </c>
      <c r="AX598" s="13" t="s">
        <v>71</v>
      </c>
      <c r="AY598" s="235" t="s">
        <v>125</v>
      </c>
    </row>
    <row r="599" s="14" customFormat="1">
      <c r="A599" s="14"/>
      <c r="B599" s="236"/>
      <c r="C599" s="237"/>
      <c r="D599" s="227" t="s">
        <v>136</v>
      </c>
      <c r="E599" s="238" t="s">
        <v>19</v>
      </c>
      <c r="F599" s="239" t="s">
        <v>679</v>
      </c>
      <c r="G599" s="237"/>
      <c r="H599" s="240">
        <v>46.667000000000002</v>
      </c>
      <c r="I599" s="241"/>
      <c r="J599" s="237"/>
      <c r="K599" s="237"/>
      <c r="L599" s="242"/>
      <c r="M599" s="243"/>
      <c r="N599" s="244"/>
      <c r="O599" s="244"/>
      <c r="P599" s="244"/>
      <c r="Q599" s="244"/>
      <c r="R599" s="244"/>
      <c r="S599" s="244"/>
      <c r="T599" s="245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6" t="s">
        <v>136</v>
      </c>
      <c r="AU599" s="246" t="s">
        <v>80</v>
      </c>
      <c r="AV599" s="14" t="s">
        <v>80</v>
      </c>
      <c r="AW599" s="14" t="s">
        <v>33</v>
      </c>
      <c r="AX599" s="14" t="s">
        <v>71</v>
      </c>
      <c r="AY599" s="246" t="s">
        <v>125</v>
      </c>
    </row>
    <row r="600" s="13" customFormat="1">
      <c r="A600" s="13"/>
      <c r="B600" s="225"/>
      <c r="C600" s="226"/>
      <c r="D600" s="227" t="s">
        <v>136</v>
      </c>
      <c r="E600" s="228" t="s">
        <v>19</v>
      </c>
      <c r="F600" s="229" t="s">
        <v>386</v>
      </c>
      <c r="G600" s="226"/>
      <c r="H600" s="228" t="s">
        <v>19</v>
      </c>
      <c r="I600" s="230"/>
      <c r="J600" s="226"/>
      <c r="K600" s="226"/>
      <c r="L600" s="231"/>
      <c r="M600" s="232"/>
      <c r="N600" s="233"/>
      <c r="O600" s="233"/>
      <c r="P600" s="233"/>
      <c r="Q600" s="233"/>
      <c r="R600" s="233"/>
      <c r="S600" s="233"/>
      <c r="T600" s="234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5" t="s">
        <v>136</v>
      </c>
      <c r="AU600" s="235" t="s">
        <v>80</v>
      </c>
      <c r="AV600" s="13" t="s">
        <v>76</v>
      </c>
      <c r="AW600" s="13" t="s">
        <v>33</v>
      </c>
      <c r="AX600" s="13" t="s">
        <v>71</v>
      </c>
      <c r="AY600" s="235" t="s">
        <v>125</v>
      </c>
    </row>
    <row r="601" s="14" customFormat="1">
      <c r="A601" s="14"/>
      <c r="B601" s="236"/>
      <c r="C601" s="237"/>
      <c r="D601" s="227" t="s">
        <v>136</v>
      </c>
      <c r="E601" s="238" t="s">
        <v>19</v>
      </c>
      <c r="F601" s="239" t="s">
        <v>680</v>
      </c>
      <c r="G601" s="237"/>
      <c r="H601" s="240">
        <v>11.111000000000001</v>
      </c>
      <c r="I601" s="241"/>
      <c r="J601" s="237"/>
      <c r="K601" s="237"/>
      <c r="L601" s="242"/>
      <c r="M601" s="243"/>
      <c r="N601" s="244"/>
      <c r="O601" s="244"/>
      <c r="P601" s="244"/>
      <c r="Q601" s="244"/>
      <c r="R601" s="244"/>
      <c r="S601" s="244"/>
      <c r="T601" s="245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6" t="s">
        <v>136</v>
      </c>
      <c r="AU601" s="246" t="s">
        <v>80</v>
      </c>
      <c r="AV601" s="14" t="s">
        <v>80</v>
      </c>
      <c r="AW601" s="14" t="s">
        <v>33</v>
      </c>
      <c r="AX601" s="14" t="s">
        <v>71</v>
      </c>
      <c r="AY601" s="246" t="s">
        <v>125</v>
      </c>
    </row>
    <row r="602" s="15" customFormat="1">
      <c r="A602" s="15"/>
      <c r="B602" s="247"/>
      <c r="C602" s="248"/>
      <c r="D602" s="227" t="s">
        <v>136</v>
      </c>
      <c r="E602" s="249" t="s">
        <v>19</v>
      </c>
      <c r="F602" s="250" t="s">
        <v>165</v>
      </c>
      <c r="G602" s="248"/>
      <c r="H602" s="251">
        <v>57.778000000000006</v>
      </c>
      <c r="I602" s="252"/>
      <c r="J602" s="248"/>
      <c r="K602" s="248"/>
      <c r="L602" s="253"/>
      <c r="M602" s="254"/>
      <c r="N602" s="255"/>
      <c r="O602" s="255"/>
      <c r="P602" s="255"/>
      <c r="Q602" s="255"/>
      <c r="R602" s="255"/>
      <c r="S602" s="255"/>
      <c r="T602" s="256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57" t="s">
        <v>136</v>
      </c>
      <c r="AU602" s="257" t="s">
        <v>80</v>
      </c>
      <c r="AV602" s="15" t="s">
        <v>132</v>
      </c>
      <c r="AW602" s="15" t="s">
        <v>33</v>
      </c>
      <c r="AX602" s="15" t="s">
        <v>76</v>
      </c>
      <c r="AY602" s="257" t="s">
        <v>125</v>
      </c>
    </row>
    <row r="603" s="2" customFormat="1" ht="24.15" customHeight="1">
      <c r="A603" s="41"/>
      <c r="B603" s="42"/>
      <c r="C603" s="269" t="s">
        <v>681</v>
      </c>
      <c r="D603" s="269" t="s">
        <v>206</v>
      </c>
      <c r="E603" s="270" t="s">
        <v>663</v>
      </c>
      <c r="F603" s="271" t="s">
        <v>664</v>
      </c>
      <c r="G603" s="272" t="s">
        <v>130</v>
      </c>
      <c r="H603" s="273">
        <v>5.7199999999999998</v>
      </c>
      <c r="I603" s="274"/>
      <c r="J603" s="275">
        <f>ROUND(I603*H603,2)</f>
        <v>0</v>
      </c>
      <c r="K603" s="271" t="s">
        <v>19</v>
      </c>
      <c r="L603" s="276"/>
      <c r="M603" s="277" t="s">
        <v>19</v>
      </c>
      <c r="N603" s="278" t="s">
        <v>42</v>
      </c>
      <c r="O603" s="87"/>
      <c r="P603" s="216">
        <f>O603*H603</f>
        <v>0</v>
      </c>
      <c r="Q603" s="216">
        <v>0.021999999999999999</v>
      </c>
      <c r="R603" s="216">
        <f>Q603*H603</f>
        <v>0.12583999999999998</v>
      </c>
      <c r="S603" s="216">
        <v>0</v>
      </c>
      <c r="T603" s="217">
        <f>S603*H603</f>
        <v>0</v>
      </c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R603" s="218" t="s">
        <v>350</v>
      </c>
      <c r="AT603" s="218" t="s">
        <v>206</v>
      </c>
      <c r="AU603" s="218" t="s">
        <v>80</v>
      </c>
      <c r="AY603" s="20" t="s">
        <v>125</v>
      </c>
      <c r="BE603" s="219">
        <f>IF(N603="základní",J603,0)</f>
        <v>0</v>
      </c>
      <c r="BF603" s="219">
        <f>IF(N603="snížená",J603,0)</f>
        <v>0</v>
      </c>
      <c r="BG603" s="219">
        <f>IF(N603="zákl. přenesená",J603,0)</f>
        <v>0</v>
      </c>
      <c r="BH603" s="219">
        <f>IF(N603="sníž. přenesená",J603,0)</f>
        <v>0</v>
      </c>
      <c r="BI603" s="219">
        <f>IF(N603="nulová",J603,0)</f>
        <v>0</v>
      </c>
      <c r="BJ603" s="20" t="s">
        <v>76</v>
      </c>
      <c r="BK603" s="219">
        <f>ROUND(I603*H603,2)</f>
        <v>0</v>
      </c>
      <c r="BL603" s="20" t="s">
        <v>257</v>
      </c>
      <c r="BM603" s="218" t="s">
        <v>682</v>
      </c>
    </row>
    <row r="604" s="14" customFormat="1">
      <c r="A604" s="14"/>
      <c r="B604" s="236"/>
      <c r="C604" s="237"/>
      <c r="D604" s="227" t="s">
        <v>136</v>
      </c>
      <c r="E604" s="238" t="s">
        <v>19</v>
      </c>
      <c r="F604" s="239" t="s">
        <v>683</v>
      </c>
      <c r="G604" s="237"/>
      <c r="H604" s="240">
        <v>5.2000000000000002</v>
      </c>
      <c r="I604" s="241"/>
      <c r="J604" s="237"/>
      <c r="K604" s="237"/>
      <c r="L604" s="242"/>
      <c r="M604" s="243"/>
      <c r="N604" s="244"/>
      <c r="O604" s="244"/>
      <c r="P604" s="244"/>
      <c r="Q604" s="244"/>
      <c r="R604" s="244"/>
      <c r="S604" s="244"/>
      <c r="T604" s="245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6" t="s">
        <v>136</v>
      </c>
      <c r="AU604" s="246" t="s">
        <v>80</v>
      </c>
      <c r="AV604" s="14" t="s">
        <v>80</v>
      </c>
      <c r="AW604" s="14" t="s">
        <v>33</v>
      </c>
      <c r="AX604" s="14" t="s">
        <v>76</v>
      </c>
      <c r="AY604" s="246" t="s">
        <v>125</v>
      </c>
    </row>
    <row r="605" s="14" customFormat="1">
      <c r="A605" s="14"/>
      <c r="B605" s="236"/>
      <c r="C605" s="237"/>
      <c r="D605" s="227" t="s">
        <v>136</v>
      </c>
      <c r="E605" s="237"/>
      <c r="F605" s="239" t="s">
        <v>684</v>
      </c>
      <c r="G605" s="237"/>
      <c r="H605" s="240">
        <v>5.7199999999999998</v>
      </c>
      <c r="I605" s="241"/>
      <c r="J605" s="237"/>
      <c r="K605" s="237"/>
      <c r="L605" s="242"/>
      <c r="M605" s="243"/>
      <c r="N605" s="244"/>
      <c r="O605" s="244"/>
      <c r="P605" s="244"/>
      <c r="Q605" s="244"/>
      <c r="R605" s="244"/>
      <c r="S605" s="244"/>
      <c r="T605" s="245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6" t="s">
        <v>136</v>
      </c>
      <c r="AU605" s="246" t="s">
        <v>80</v>
      </c>
      <c r="AV605" s="14" t="s">
        <v>80</v>
      </c>
      <c r="AW605" s="14" t="s">
        <v>4</v>
      </c>
      <c r="AX605" s="14" t="s">
        <v>76</v>
      </c>
      <c r="AY605" s="246" t="s">
        <v>125</v>
      </c>
    </row>
    <row r="606" s="2" customFormat="1" ht="16.5" customHeight="1">
      <c r="A606" s="41"/>
      <c r="B606" s="42"/>
      <c r="C606" s="207" t="s">
        <v>685</v>
      </c>
      <c r="D606" s="207" t="s">
        <v>127</v>
      </c>
      <c r="E606" s="208" t="s">
        <v>686</v>
      </c>
      <c r="F606" s="209" t="s">
        <v>687</v>
      </c>
      <c r="G606" s="210" t="s">
        <v>130</v>
      </c>
      <c r="H606" s="211">
        <v>79.469999999999999</v>
      </c>
      <c r="I606" s="212"/>
      <c r="J606" s="213">
        <f>ROUND(I606*H606,2)</f>
        <v>0</v>
      </c>
      <c r="K606" s="209" t="s">
        <v>131</v>
      </c>
      <c r="L606" s="47"/>
      <c r="M606" s="214" t="s">
        <v>19</v>
      </c>
      <c r="N606" s="215" t="s">
        <v>42</v>
      </c>
      <c r="O606" s="87"/>
      <c r="P606" s="216">
        <f>O606*H606</f>
        <v>0</v>
      </c>
      <c r="Q606" s="216">
        <v>0</v>
      </c>
      <c r="R606" s="216">
        <f>Q606*H606</f>
        <v>0</v>
      </c>
      <c r="S606" s="216">
        <v>0.083169999999999994</v>
      </c>
      <c r="T606" s="217">
        <f>S606*H606</f>
        <v>6.6095198999999996</v>
      </c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R606" s="218" t="s">
        <v>257</v>
      </c>
      <c r="AT606" s="218" t="s">
        <v>127</v>
      </c>
      <c r="AU606" s="218" t="s">
        <v>80</v>
      </c>
      <c r="AY606" s="20" t="s">
        <v>125</v>
      </c>
      <c r="BE606" s="219">
        <f>IF(N606="základní",J606,0)</f>
        <v>0</v>
      </c>
      <c r="BF606" s="219">
        <f>IF(N606="snížená",J606,0)</f>
        <v>0</v>
      </c>
      <c r="BG606" s="219">
        <f>IF(N606="zákl. přenesená",J606,0)</f>
        <v>0</v>
      </c>
      <c r="BH606" s="219">
        <f>IF(N606="sníž. přenesená",J606,0)</f>
        <v>0</v>
      </c>
      <c r="BI606" s="219">
        <f>IF(N606="nulová",J606,0)</f>
        <v>0</v>
      </c>
      <c r="BJ606" s="20" t="s">
        <v>76</v>
      </c>
      <c r="BK606" s="219">
        <f>ROUND(I606*H606,2)</f>
        <v>0</v>
      </c>
      <c r="BL606" s="20" t="s">
        <v>257</v>
      </c>
      <c r="BM606" s="218" t="s">
        <v>688</v>
      </c>
    </row>
    <row r="607" s="2" customFormat="1">
      <c r="A607" s="41"/>
      <c r="B607" s="42"/>
      <c r="C607" s="43"/>
      <c r="D607" s="220" t="s">
        <v>134</v>
      </c>
      <c r="E607" s="43"/>
      <c r="F607" s="221" t="s">
        <v>689</v>
      </c>
      <c r="G607" s="43"/>
      <c r="H607" s="43"/>
      <c r="I607" s="222"/>
      <c r="J607" s="43"/>
      <c r="K607" s="43"/>
      <c r="L607" s="47"/>
      <c r="M607" s="223"/>
      <c r="N607" s="224"/>
      <c r="O607" s="87"/>
      <c r="P607" s="87"/>
      <c r="Q607" s="87"/>
      <c r="R607" s="87"/>
      <c r="S607" s="87"/>
      <c r="T607" s="88"/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T607" s="20" t="s">
        <v>134</v>
      </c>
      <c r="AU607" s="20" t="s">
        <v>80</v>
      </c>
    </row>
    <row r="608" s="13" customFormat="1">
      <c r="A608" s="13"/>
      <c r="B608" s="225"/>
      <c r="C608" s="226"/>
      <c r="D608" s="227" t="s">
        <v>136</v>
      </c>
      <c r="E608" s="228" t="s">
        <v>19</v>
      </c>
      <c r="F608" s="229" t="s">
        <v>137</v>
      </c>
      <c r="G608" s="226"/>
      <c r="H608" s="228" t="s">
        <v>19</v>
      </c>
      <c r="I608" s="230"/>
      <c r="J608" s="226"/>
      <c r="K608" s="226"/>
      <c r="L608" s="231"/>
      <c r="M608" s="232"/>
      <c r="N608" s="233"/>
      <c r="O608" s="233"/>
      <c r="P608" s="233"/>
      <c r="Q608" s="233"/>
      <c r="R608" s="233"/>
      <c r="S608" s="233"/>
      <c r="T608" s="234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5" t="s">
        <v>136</v>
      </c>
      <c r="AU608" s="235" t="s">
        <v>80</v>
      </c>
      <c r="AV608" s="13" t="s">
        <v>76</v>
      </c>
      <c r="AW608" s="13" t="s">
        <v>33</v>
      </c>
      <c r="AX608" s="13" t="s">
        <v>71</v>
      </c>
      <c r="AY608" s="235" t="s">
        <v>125</v>
      </c>
    </row>
    <row r="609" s="13" customFormat="1">
      <c r="A609" s="13"/>
      <c r="B609" s="225"/>
      <c r="C609" s="226"/>
      <c r="D609" s="227" t="s">
        <v>136</v>
      </c>
      <c r="E609" s="228" t="s">
        <v>19</v>
      </c>
      <c r="F609" s="229" t="s">
        <v>386</v>
      </c>
      <c r="G609" s="226"/>
      <c r="H609" s="228" t="s">
        <v>19</v>
      </c>
      <c r="I609" s="230"/>
      <c r="J609" s="226"/>
      <c r="K609" s="226"/>
      <c r="L609" s="231"/>
      <c r="M609" s="232"/>
      <c r="N609" s="233"/>
      <c r="O609" s="233"/>
      <c r="P609" s="233"/>
      <c r="Q609" s="233"/>
      <c r="R609" s="233"/>
      <c r="S609" s="233"/>
      <c r="T609" s="234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5" t="s">
        <v>136</v>
      </c>
      <c r="AU609" s="235" t="s">
        <v>80</v>
      </c>
      <c r="AV609" s="13" t="s">
        <v>76</v>
      </c>
      <c r="AW609" s="13" t="s">
        <v>33</v>
      </c>
      <c r="AX609" s="13" t="s">
        <v>71</v>
      </c>
      <c r="AY609" s="235" t="s">
        <v>125</v>
      </c>
    </row>
    <row r="610" s="14" customFormat="1">
      <c r="A610" s="14"/>
      <c r="B610" s="236"/>
      <c r="C610" s="237"/>
      <c r="D610" s="227" t="s">
        <v>136</v>
      </c>
      <c r="E610" s="238" t="s">
        <v>19</v>
      </c>
      <c r="F610" s="239" t="s">
        <v>387</v>
      </c>
      <c r="G610" s="237"/>
      <c r="H610" s="240">
        <v>14.68</v>
      </c>
      <c r="I610" s="241"/>
      <c r="J610" s="237"/>
      <c r="K610" s="237"/>
      <c r="L610" s="242"/>
      <c r="M610" s="243"/>
      <c r="N610" s="244"/>
      <c r="O610" s="244"/>
      <c r="P610" s="244"/>
      <c r="Q610" s="244"/>
      <c r="R610" s="244"/>
      <c r="S610" s="244"/>
      <c r="T610" s="245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6" t="s">
        <v>136</v>
      </c>
      <c r="AU610" s="246" t="s">
        <v>80</v>
      </c>
      <c r="AV610" s="14" t="s">
        <v>80</v>
      </c>
      <c r="AW610" s="14" t="s">
        <v>33</v>
      </c>
      <c r="AX610" s="14" t="s">
        <v>71</v>
      </c>
      <c r="AY610" s="246" t="s">
        <v>125</v>
      </c>
    </row>
    <row r="611" s="13" customFormat="1">
      <c r="A611" s="13"/>
      <c r="B611" s="225"/>
      <c r="C611" s="226"/>
      <c r="D611" s="227" t="s">
        <v>136</v>
      </c>
      <c r="E611" s="228" t="s">
        <v>19</v>
      </c>
      <c r="F611" s="229" t="s">
        <v>388</v>
      </c>
      <c r="G611" s="226"/>
      <c r="H611" s="228" t="s">
        <v>19</v>
      </c>
      <c r="I611" s="230"/>
      <c r="J611" s="226"/>
      <c r="K611" s="226"/>
      <c r="L611" s="231"/>
      <c r="M611" s="232"/>
      <c r="N611" s="233"/>
      <c r="O611" s="233"/>
      <c r="P611" s="233"/>
      <c r="Q611" s="233"/>
      <c r="R611" s="233"/>
      <c r="S611" s="233"/>
      <c r="T611" s="234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5" t="s">
        <v>136</v>
      </c>
      <c r="AU611" s="235" t="s">
        <v>80</v>
      </c>
      <c r="AV611" s="13" t="s">
        <v>76</v>
      </c>
      <c r="AW611" s="13" t="s">
        <v>33</v>
      </c>
      <c r="AX611" s="13" t="s">
        <v>71</v>
      </c>
      <c r="AY611" s="235" t="s">
        <v>125</v>
      </c>
    </row>
    <row r="612" s="14" customFormat="1">
      <c r="A612" s="14"/>
      <c r="B612" s="236"/>
      <c r="C612" s="237"/>
      <c r="D612" s="227" t="s">
        <v>136</v>
      </c>
      <c r="E612" s="238" t="s">
        <v>19</v>
      </c>
      <c r="F612" s="239" t="s">
        <v>270</v>
      </c>
      <c r="G612" s="237"/>
      <c r="H612" s="240">
        <v>46.990000000000002</v>
      </c>
      <c r="I612" s="241"/>
      <c r="J612" s="237"/>
      <c r="K612" s="237"/>
      <c r="L612" s="242"/>
      <c r="M612" s="243"/>
      <c r="N612" s="244"/>
      <c r="O612" s="244"/>
      <c r="P612" s="244"/>
      <c r="Q612" s="244"/>
      <c r="R612" s="244"/>
      <c r="S612" s="244"/>
      <c r="T612" s="245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6" t="s">
        <v>136</v>
      </c>
      <c r="AU612" s="246" t="s">
        <v>80</v>
      </c>
      <c r="AV612" s="14" t="s">
        <v>80</v>
      </c>
      <c r="AW612" s="14" t="s">
        <v>33</v>
      </c>
      <c r="AX612" s="14" t="s">
        <v>71</v>
      </c>
      <c r="AY612" s="246" t="s">
        <v>125</v>
      </c>
    </row>
    <row r="613" s="13" customFormat="1">
      <c r="A613" s="13"/>
      <c r="B613" s="225"/>
      <c r="C613" s="226"/>
      <c r="D613" s="227" t="s">
        <v>136</v>
      </c>
      <c r="E613" s="228" t="s">
        <v>19</v>
      </c>
      <c r="F613" s="229" t="s">
        <v>389</v>
      </c>
      <c r="G613" s="226"/>
      <c r="H613" s="228" t="s">
        <v>19</v>
      </c>
      <c r="I613" s="230"/>
      <c r="J613" s="226"/>
      <c r="K613" s="226"/>
      <c r="L613" s="231"/>
      <c r="M613" s="232"/>
      <c r="N613" s="233"/>
      <c r="O613" s="233"/>
      <c r="P613" s="233"/>
      <c r="Q613" s="233"/>
      <c r="R613" s="233"/>
      <c r="S613" s="233"/>
      <c r="T613" s="234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5" t="s">
        <v>136</v>
      </c>
      <c r="AU613" s="235" t="s">
        <v>80</v>
      </c>
      <c r="AV613" s="13" t="s">
        <v>76</v>
      </c>
      <c r="AW613" s="13" t="s">
        <v>33</v>
      </c>
      <c r="AX613" s="13" t="s">
        <v>71</v>
      </c>
      <c r="AY613" s="235" t="s">
        <v>125</v>
      </c>
    </row>
    <row r="614" s="14" customFormat="1">
      <c r="A614" s="14"/>
      <c r="B614" s="236"/>
      <c r="C614" s="237"/>
      <c r="D614" s="227" t="s">
        <v>136</v>
      </c>
      <c r="E614" s="238" t="s">
        <v>19</v>
      </c>
      <c r="F614" s="239" t="s">
        <v>285</v>
      </c>
      <c r="G614" s="237"/>
      <c r="H614" s="240">
        <v>10</v>
      </c>
      <c r="I614" s="241"/>
      <c r="J614" s="237"/>
      <c r="K614" s="237"/>
      <c r="L614" s="242"/>
      <c r="M614" s="243"/>
      <c r="N614" s="244"/>
      <c r="O614" s="244"/>
      <c r="P614" s="244"/>
      <c r="Q614" s="244"/>
      <c r="R614" s="244"/>
      <c r="S614" s="244"/>
      <c r="T614" s="245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6" t="s">
        <v>136</v>
      </c>
      <c r="AU614" s="246" t="s">
        <v>80</v>
      </c>
      <c r="AV614" s="14" t="s">
        <v>80</v>
      </c>
      <c r="AW614" s="14" t="s">
        <v>33</v>
      </c>
      <c r="AX614" s="14" t="s">
        <v>71</v>
      </c>
      <c r="AY614" s="246" t="s">
        <v>125</v>
      </c>
    </row>
    <row r="615" s="16" customFormat="1">
      <c r="A615" s="16"/>
      <c r="B615" s="258"/>
      <c r="C615" s="259"/>
      <c r="D615" s="227" t="s">
        <v>136</v>
      </c>
      <c r="E615" s="260" t="s">
        <v>19</v>
      </c>
      <c r="F615" s="261" t="s">
        <v>203</v>
      </c>
      <c r="G615" s="259"/>
      <c r="H615" s="262">
        <v>71.670000000000002</v>
      </c>
      <c r="I615" s="263"/>
      <c r="J615" s="259"/>
      <c r="K615" s="259"/>
      <c r="L615" s="264"/>
      <c r="M615" s="265"/>
      <c r="N615" s="266"/>
      <c r="O615" s="266"/>
      <c r="P615" s="266"/>
      <c r="Q615" s="266"/>
      <c r="R615" s="266"/>
      <c r="S615" s="266"/>
      <c r="T615" s="267"/>
      <c r="U615" s="16"/>
      <c r="V615" s="16"/>
      <c r="W615" s="16"/>
      <c r="X615" s="16"/>
      <c r="Y615" s="16"/>
      <c r="Z615" s="16"/>
      <c r="AA615" s="16"/>
      <c r="AB615" s="16"/>
      <c r="AC615" s="16"/>
      <c r="AD615" s="16"/>
      <c r="AE615" s="16"/>
      <c r="AT615" s="268" t="s">
        <v>136</v>
      </c>
      <c r="AU615" s="268" t="s">
        <v>80</v>
      </c>
      <c r="AV615" s="16" t="s">
        <v>139</v>
      </c>
      <c r="AW615" s="16" t="s">
        <v>33</v>
      </c>
      <c r="AX615" s="16" t="s">
        <v>71</v>
      </c>
      <c r="AY615" s="268" t="s">
        <v>125</v>
      </c>
    </row>
    <row r="616" s="13" customFormat="1">
      <c r="A616" s="13"/>
      <c r="B616" s="225"/>
      <c r="C616" s="226"/>
      <c r="D616" s="227" t="s">
        <v>136</v>
      </c>
      <c r="E616" s="228" t="s">
        <v>19</v>
      </c>
      <c r="F616" s="229" t="s">
        <v>262</v>
      </c>
      <c r="G616" s="226"/>
      <c r="H616" s="228" t="s">
        <v>19</v>
      </c>
      <c r="I616" s="230"/>
      <c r="J616" s="226"/>
      <c r="K616" s="226"/>
      <c r="L616" s="231"/>
      <c r="M616" s="232"/>
      <c r="N616" s="233"/>
      <c r="O616" s="233"/>
      <c r="P616" s="233"/>
      <c r="Q616" s="233"/>
      <c r="R616" s="233"/>
      <c r="S616" s="233"/>
      <c r="T616" s="234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5" t="s">
        <v>136</v>
      </c>
      <c r="AU616" s="235" t="s">
        <v>80</v>
      </c>
      <c r="AV616" s="13" t="s">
        <v>76</v>
      </c>
      <c r="AW616" s="13" t="s">
        <v>33</v>
      </c>
      <c r="AX616" s="13" t="s">
        <v>71</v>
      </c>
      <c r="AY616" s="235" t="s">
        <v>125</v>
      </c>
    </row>
    <row r="617" s="14" customFormat="1">
      <c r="A617" s="14"/>
      <c r="B617" s="236"/>
      <c r="C617" s="237"/>
      <c r="D617" s="227" t="s">
        <v>136</v>
      </c>
      <c r="E617" s="238" t="s">
        <v>19</v>
      </c>
      <c r="F617" s="239" t="s">
        <v>263</v>
      </c>
      <c r="G617" s="237"/>
      <c r="H617" s="240">
        <v>7.7999999999999998</v>
      </c>
      <c r="I617" s="241"/>
      <c r="J617" s="237"/>
      <c r="K617" s="237"/>
      <c r="L617" s="242"/>
      <c r="M617" s="243"/>
      <c r="N617" s="244"/>
      <c r="O617" s="244"/>
      <c r="P617" s="244"/>
      <c r="Q617" s="244"/>
      <c r="R617" s="244"/>
      <c r="S617" s="244"/>
      <c r="T617" s="245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46" t="s">
        <v>136</v>
      </c>
      <c r="AU617" s="246" t="s">
        <v>80</v>
      </c>
      <c r="AV617" s="14" t="s">
        <v>80</v>
      </c>
      <c r="AW617" s="14" t="s">
        <v>33</v>
      </c>
      <c r="AX617" s="14" t="s">
        <v>71</v>
      </c>
      <c r="AY617" s="246" t="s">
        <v>125</v>
      </c>
    </row>
    <row r="618" s="16" customFormat="1">
      <c r="A618" s="16"/>
      <c r="B618" s="258"/>
      <c r="C618" s="259"/>
      <c r="D618" s="227" t="s">
        <v>136</v>
      </c>
      <c r="E618" s="260" t="s">
        <v>19</v>
      </c>
      <c r="F618" s="261" t="s">
        <v>203</v>
      </c>
      <c r="G618" s="259"/>
      <c r="H618" s="262">
        <v>7.7999999999999998</v>
      </c>
      <c r="I618" s="263"/>
      <c r="J618" s="259"/>
      <c r="K618" s="259"/>
      <c r="L618" s="264"/>
      <c r="M618" s="265"/>
      <c r="N618" s="266"/>
      <c r="O618" s="266"/>
      <c r="P618" s="266"/>
      <c r="Q618" s="266"/>
      <c r="R618" s="266"/>
      <c r="S618" s="266"/>
      <c r="T618" s="267"/>
      <c r="U618" s="16"/>
      <c r="V618" s="16"/>
      <c r="W618" s="16"/>
      <c r="X618" s="16"/>
      <c r="Y618" s="16"/>
      <c r="Z618" s="16"/>
      <c r="AA618" s="16"/>
      <c r="AB618" s="16"/>
      <c r="AC618" s="16"/>
      <c r="AD618" s="16"/>
      <c r="AE618" s="16"/>
      <c r="AT618" s="268" t="s">
        <v>136</v>
      </c>
      <c r="AU618" s="268" t="s">
        <v>80</v>
      </c>
      <c r="AV618" s="16" t="s">
        <v>139</v>
      </c>
      <c r="AW618" s="16" t="s">
        <v>33</v>
      </c>
      <c r="AX618" s="16" t="s">
        <v>71</v>
      </c>
      <c r="AY618" s="268" t="s">
        <v>125</v>
      </c>
    </row>
    <row r="619" s="15" customFormat="1">
      <c r="A619" s="15"/>
      <c r="B619" s="247"/>
      <c r="C619" s="248"/>
      <c r="D619" s="227" t="s">
        <v>136</v>
      </c>
      <c r="E619" s="249" t="s">
        <v>19</v>
      </c>
      <c r="F619" s="250" t="s">
        <v>165</v>
      </c>
      <c r="G619" s="248"/>
      <c r="H619" s="251">
        <v>79.469999999999999</v>
      </c>
      <c r="I619" s="252"/>
      <c r="J619" s="248"/>
      <c r="K619" s="248"/>
      <c r="L619" s="253"/>
      <c r="M619" s="254"/>
      <c r="N619" s="255"/>
      <c r="O619" s="255"/>
      <c r="P619" s="255"/>
      <c r="Q619" s="255"/>
      <c r="R619" s="255"/>
      <c r="S619" s="255"/>
      <c r="T619" s="256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57" t="s">
        <v>136</v>
      </c>
      <c r="AU619" s="257" t="s">
        <v>80</v>
      </c>
      <c r="AV619" s="15" t="s">
        <v>132</v>
      </c>
      <c r="AW619" s="15" t="s">
        <v>33</v>
      </c>
      <c r="AX619" s="15" t="s">
        <v>76</v>
      </c>
      <c r="AY619" s="257" t="s">
        <v>125</v>
      </c>
    </row>
    <row r="620" s="2" customFormat="1" ht="24.15" customHeight="1">
      <c r="A620" s="41"/>
      <c r="B620" s="42"/>
      <c r="C620" s="207" t="s">
        <v>690</v>
      </c>
      <c r="D620" s="207" t="s">
        <v>127</v>
      </c>
      <c r="E620" s="208" t="s">
        <v>691</v>
      </c>
      <c r="F620" s="209" t="s">
        <v>692</v>
      </c>
      <c r="G620" s="210" t="s">
        <v>130</v>
      </c>
      <c r="H620" s="211">
        <v>60</v>
      </c>
      <c r="I620" s="212"/>
      <c r="J620" s="213">
        <f>ROUND(I620*H620,2)</f>
        <v>0</v>
      </c>
      <c r="K620" s="209" t="s">
        <v>131</v>
      </c>
      <c r="L620" s="47"/>
      <c r="M620" s="214" t="s">
        <v>19</v>
      </c>
      <c r="N620" s="215" t="s">
        <v>42</v>
      </c>
      <c r="O620" s="87"/>
      <c r="P620" s="216">
        <f>O620*H620</f>
        <v>0</v>
      </c>
      <c r="Q620" s="216">
        <v>0.0059959999999999996</v>
      </c>
      <c r="R620" s="216">
        <f>Q620*H620</f>
        <v>0.35975999999999997</v>
      </c>
      <c r="S620" s="216">
        <v>0</v>
      </c>
      <c r="T620" s="217">
        <f>S620*H620</f>
        <v>0</v>
      </c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R620" s="218" t="s">
        <v>257</v>
      </c>
      <c r="AT620" s="218" t="s">
        <v>127</v>
      </c>
      <c r="AU620" s="218" t="s">
        <v>80</v>
      </c>
      <c r="AY620" s="20" t="s">
        <v>125</v>
      </c>
      <c r="BE620" s="219">
        <f>IF(N620="základní",J620,0)</f>
        <v>0</v>
      </c>
      <c r="BF620" s="219">
        <f>IF(N620="snížená",J620,0)</f>
        <v>0</v>
      </c>
      <c r="BG620" s="219">
        <f>IF(N620="zákl. přenesená",J620,0)</f>
        <v>0</v>
      </c>
      <c r="BH620" s="219">
        <f>IF(N620="sníž. přenesená",J620,0)</f>
        <v>0</v>
      </c>
      <c r="BI620" s="219">
        <f>IF(N620="nulová",J620,0)</f>
        <v>0</v>
      </c>
      <c r="BJ620" s="20" t="s">
        <v>76</v>
      </c>
      <c r="BK620" s="219">
        <f>ROUND(I620*H620,2)</f>
        <v>0</v>
      </c>
      <c r="BL620" s="20" t="s">
        <v>257</v>
      </c>
      <c r="BM620" s="218" t="s">
        <v>693</v>
      </c>
    </row>
    <row r="621" s="2" customFormat="1">
      <c r="A621" s="41"/>
      <c r="B621" s="42"/>
      <c r="C621" s="43"/>
      <c r="D621" s="220" t="s">
        <v>134</v>
      </c>
      <c r="E621" s="43"/>
      <c r="F621" s="221" t="s">
        <v>694</v>
      </c>
      <c r="G621" s="43"/>
      <c r="H621" s="43"/>
      <c r="I621" s="222"/>
      <c r="J621" s="43"/>
      <c r="K621" s="43"/>
      <c r="L621" s="47"/>
      <c r="M621" s="223"/>
      <c r="N621" s="224"/>
      <c r="O621" s="87"/>
      <c r="P621" s="87"/>
      <c r="Q621" s="87"/>
      <c r="R621" s="87"/>
      <c r="S621" s="87"/>
      <c r="T621" s="88"/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T621" s="20" t="s">
        <v>134</v>
      </c>
      <c r="AU621" s="20" t="s">
        <v>80</v>
      </c>
    </row>
    <row r="622" s="13" customFormat="1">
      <c r="A622" s="13"/>
      <c r="B622" s="225"/>
      <c r="C622" s="226"/>
      <c r="D622" s="227" t="s">
        <v>136</v>
      </c>
      <c r="E622" s="228" t="s">
        <v>19</v>
      </c>
      <c r="F622" s="229" t="s">
        <v>137</v>
      </c>
      <c r="G622" s="226"/>
      <c r="H622" s="228" t="s">
        <v>19</v>
      </c>
      <c r="I622" s="230"/>
      <c r="J622" s="226"/>
      <c r="K622" s="226"/>
      <c r="L622" s="231"/>
      <c r="M622" s="232"/>
      <c r="N622" s="233"/>
      <c r="O622" s="233"/>
      <c r="P622" s="233"/>
      <c r="Q622" s="233"/>
      <c r="R622" s="233"/>
      <c r="S622" s="233"/>
      <c r="T622" s="234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5" t="s">
        <v>136</v>
      </c>
      <c r="AU622" s="235" t="s">
        <v>80</v>
      </c>
      <c r="AV622" s="13" t="s">
        <v>76</v>
      </c>
      <c r="AW622" s="13" t="s">
        <v>33</v>
      </c>
      <c r="AX622" s="13" t="s">
        <v>71</v>
      </c>
      <c r="AY622" s="235" t="s">
        <v>125</v>
      </c>
    </row>
    <row r="623" s="14" customFormat="1">
      <c r="A623" s="14"/>
      <c r="B623" s="236"/>
      <c r="C623" s="237"/>
      <c r="D623" s="227" t="s">
        <v>136</v>
      </c>
      <c r="E623" s="238" t="s">
        <v>19</v>
      </c>
      <c r="F623" s="239" t="s">
        <v>695</v>
      </c>
      <c r="G623" s="237"/>
      <c r="H623" s="240">
        <v>60</v>
      </c>
      <c r="I623" s="241"/>
      <c r="J623" s="237"/>
      <c r="K623" s="237"/>
      <c r="L623" s="242"/>
      <c r="M623" s="243"/>
      <c r="N623" s="244"/>
      <c r="O623" s="244"/>
      <c r="P623" s="244"/>
      <c r="Q623" s="244"/>
      <c r="R623" s="244"/>
      <c r="S623" s="244"/>
      <c r="T623" s="245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46" t="s">
        <v>136</v>
      </c>
      <c r="AU623" s="246" t="s">
        <v>80</v>
      </c>
      <c r="AV623" s="14" t="s">
        <v>80</v>
      </c>
      <c r="AW623" s="14" t="s">
        <v>33</v>
      </c>
      <c r="AX623" s="14" t="s">
        <v>76</v>
      </c>
      <c r="AY623" s="246" t="s">
        <v>125</v>
      </c>
    </row>
    <row r="624" s="2" customFormat="1" ht="24.15" customHeight="1">
      <c r="A624" s="41"/>
      <c r="B624" s="42"/>
      <c r="C624" s="269" t="s">
        <v>696</v>
      </c>
      <c r="D624" s="269" t="s">
        <v>206</v>
      </c>
      <c r="E624" s="270" t="s">
        <v>663</v>
      </c>
      <c r="F624" s="271" t="s">
        <v>664</v>
      </c>
      <c r="G624" s="272" t="s">
        <v>130</v>
      </c>
      <c r="H624" s="273">
        <v>66</v>
      </c>
      <c r="I624" s="274"/>
      <c r="J624" s="275">
        <f>ROUND(I624*H624,2)</f>
        <v>0</v>
      </c>
      <c r="K624" s="271" t="s">
        <v>19</v>
      </c>
      <c r="L624" s="276"/>
      <c r="M624" s="277" t="s">
        <v>19</v>
      </c>
      <c r="N624" s="278" t="s">
        <v>42</v>
      </c>
      <c r="O624" s="87"/>
      <c r="P624" s="216">
        <f>O624*H624</f>
        <v>0</v>
      </c>
      <c r="Q624" s="216">
        <v>0.021999999999999999</v>
      </c>
      <c r="R624" s="216">
        <f>Q624*H624</f>
        <v>1.452</v>
      </c>
      <c r="S624" s="216">
        <v>0</v>
      </c>
      <c r="T624" s="217">
        <f>S624*H624</f>
        <v>0</v>
      </c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R624" s="218" t="s">
        <v>350</v>
      </c>
      <c r="AT624" s="218" t="s">
        <v>206</v>
      </c>
      <c r="AU624" s="218" t="s">
        <v>80</v>
      </c>
      <c r="AY624" s="20" t="s">
        <v>125</v>
      </c>
      <c r="BE624" s="219">
        <f>IF(N624="základní",J624,0)</f>
        <v>0</v>
      </c>
      <c r="BF624" s="219">
        <f>IF(N624="snížená",J624,0)</f>
        <v>0</v>
      </c>
      <c r="BG624" s="219">
        <f>IF(N624="zákl. přenesená",J624,0)</f>
        <v>0</v>
      </c>
      <c r="BH624" s="219">
        <f>IF(N624="sníž. přenesená",J624,0)</f>
        <v>0</v>
      </c>
      <c r="BI624" s="219">
        <f>IF(N624="nulová",J624,0)</f>
        <v>0</v>
      </c>
      <c r="BJ624" s="20" t="s">
        <v>76</v>
      </c>
      <c r="BK624" s="219">
        <f>ROUND(I624*H624,2)</f>
        <v>0</v>
      </c>
      <c r="BL624" s="20" t="s">
        <v>257</v>
      </c>
      <c r="BM624" s="218" t="s">
        <v>697</v>
      </c>
    </row>
    <row r="625" s="14" customFormat="1">
      <c r="A625" s="14"/>
      <c r="B625" s="236"/>
      <c r="C625" s="237"/>
      <c r="D625" s="227" t="s">
        <v>136</v>
      </c>
      <c r="E625" s="237"/>
      <c r="F625" s="239" t="s">
        <v>698</v>
      </c>
      <c r="G625" s="237"/>
      <c r="H625" s="240">
        <v>66</v>
      </c>
      <c r="I625" s="241"/>
      <c r="J625" s="237"/>
      <c r="K625" s="237"/>
      <c r="L625" s="242"/>
      <c r="M625" s="243"/>
      <c r="N625" s="244"/>
      <c r="O625" s="244"/>
      <c r="P625" s="244"/>
      <c r="Q625" s="244"/>
      <c r="R625" s="244"/>
      <c r="S625" s="244"/>
      <c r="T625" s="245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6" t="s">
        <v>136</v>
      </c>
      <c r="AU625" s="246" t="s">
        <v>80</v>
      </c>
      <c r="AV625" s="14" t="s">
        <v>80</v>
      </c>
      <c r="AW625" s="14" t="s">
        <v>4</v>
      </c>
      <c r="AX625" s="14" t="s">
        <v>76</v>
      </c>
      <c r="AY625" s="246" t="s">
        <v>125</v>
      </c>
    </row>
    <row r="626" s="2" customFormat="1" ht="16.5" customHeight="1">
      <c r="A626" s="41"/>
      <c r="B626" s="42"/>
      <c r="C626" s="207" t="s">
        <v>699</v>
      </c>
      <c r="D626" s="207" t="s">
        <v>127</v>
      </c>
      <c r="E626" s="208" t="s">
        <v>700</v>
      </c>
      <c r="F626" s="209" t="s">
        <v>701</v>
      </c>
      <c r="G626" s="210" t="s">
        <v>143</v>
      </c>
      <c r="H626" s="211">
        <v>320</v>
      </c>
      <c r="I626" s="212"/>
      <c r="J626" s="213">
        <f>ROUND(I626*H626,2)</f>
        <v>0</v>
      </c>
      <c r="K626" s="209" t="s">
        <v>131</v>
      </c>
      <c r="L626" s="47"/>
      <c r="M626" s="214" t="s">
        <v>19</v>
      </c>
      <c r="N626" s="215" t="s">
        <v>42</v>
      </c>
      <c r="O626" s="87"/>
      <c r="P626" s="216">
        <f>O626*H626</f>
        <v>0</v>
      </c>
      <c r="Q626" s="216">
        <v>9.0000000000000006E-05</v>
      </c>
      <c r="R626" s="216">
        <f>Q626*H626</f>
        <v>0.028800000000000003</v>
      </c>
      <c r="S626" s="216">
        <v>0</v>
      </c>
      <c r="T626" s="217">
        <f>S626*H626</f>
        <v>0</v>
      </c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R626" s="218" t="s">
        <v>257</v>
      </c>
      <c r="AT626" s="218" t="s">
        <v>127</v>
      </c>
      <c r="AU626" s="218" t="s">
        <v>80</v>
      </c>
      <c r="AY626" s="20" t="s">
        <v>125</v>
      </c>
      <c r="BE626" s="219">
        <f>IF(N626="základní",J626,0)</f>
        <v>0</v>
      </c>
      <c r="BF626" s="219">
        <f>IF(N626="snížená",J626,0)</f>
        <v>0</v>
      </c>
      <c r="BG626" s="219">
        <f>IF(N626="zákl. přenesená",J626,0)</f>
        <v>0</v>
      </c>
      <c r="BH626" s="219">
        <f>IF(N626="sníž. přenesená",J626,0)</f>
        <v>0</v>
      </c>
      <c r="BI626" s="219">
        <f>IF(N626="nulová",J626,0)</f>
        <v>0</v>
      </c>
      <c r="BJ626" s="20" t="s">
        <v>76</v>
      </c>
      <c r="BK626" s="219">
        <f>ROUND(I626*H626,2)</f>
        <v>0</v>
      </c>
      <c r="BL626" s="20" t="s">
        <v>257</v>
      </c>
      <c r="BM626" s="218" t="s">
        <v>702</v>
      </c>
    </row>
    <row r="627" s="2" customFormat="1">
      <c r="A627" s="41"/>
      <c r="B627" s="42"/>
      <c r="C627" s="43"/>
      <c r="D627" s="220" t="s">
        <v>134</v>
      </c>
      <c r="E627" s="43"/>
      <c r="F627" s="221" t="s">
        <v>703</v>
      </c>
      <c r="G627" s="43"/>
      <c r="H627" s="43"/>
      <c r="I627" s="222"/>
      <c r="J627" s="43"/>
      <c r="K627" s="43"/>
      <c r="L627" s="47"/>
      <c r="M627" s="223"/>
      <c r="N627" s="224"/>
      <c r="O627" s="87"/>
      <c r="P627" s="87"/>
      <c r="Q627" s="87"/>
      <c r="R627" s="87"/>
      <c r="S627" s="87"/>
      <c r="T627" s="88"/>
      <c r="U627" s="41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T627" s="20" t="s">
        <v>134</v>
      </c>
      <c r="AU627" s="20" t="s">
        <v>80</v>
      </c>
    </row>
    <row r="628" s="2" customFormat="1" ht="16.5" customHeight="1">
      <c r="A628" s="41"/>
      <c r="B628" s="42"/>
      <c r="C628" s="207" t="s">
        <v>704</v>
      </c>
      <c r="D628" s="207" t="s">
        <v>127</v>
      </c>
      <c r="E628" s="208" t="s">
        <v>705</v>
      </c>
      <c r="F628" s="209" t="s">
        <v>706</v>
      </c>
      <c r="G628" s="210" t="s">
        <v>143</v>
      </c>
      <c r="H628" s="211">
        <v>90</v>
      </c>
      <c r="I628" s="212"/>
      <c r="J628" s="213">
        <f>ROUND(I628*H628,2)</f>
        <v>0</v>
      </c>
      <c r="K628" s="209" t="s">
        <v>131</v>
      </c>
      <c r="L628" s="47"/>
      <c r="M628" s="214" t="s">
        <v>19</v>
      </c>
      <c r="N628" s="215" t="s">
        <v>42</v>
      </c>
      <c r="O628" s="87"/>
      <c r="P628" s="216">
        <f>O628*H628</f>
        <v>0</v>
      </c>
      <c r="Q628" s="216">
        <v>0</v>
      </c>
      <c r="R628" s="216">
        <f>Q628*H628</f>
        <v>0</v>
      </c>
      <c r="S628" s="216">
        <v>0</v>
      </c>
      <c r="T628" s="217">
        <f>S628*H628</f>
        <v>0</v>
      </c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R628" s="218" t="s">
        <v>257</v>
      </c>
      <c r="AT628" s="218" t="s">
        <v>127</v>
      </c>
      <c r="AU628" s="218" t="s">
        <v>80</v>
      </c>
      <c r="AY628" s="20" t="s">
        <v>125</v>
      </c>
      <c r="BE628" s="219">
        <f>IF(N628="základní",J628,0)</f>
        <v>0</v>
      </c>
      <c r="BF628" s="219">
        <f>IF(N628="snížená",J628,0)</f>
        <v>0</v>
      </c>
      <c r="BG628" s="219">
        <f>IF(N628="zákl. přenesená",J628,0)</f>
        <v>0</v>
      </c>
      <c r="BH628" s="219">
        <f>IF(N628="sníž. přenesená",J628,0)</f>
        <v>0</v>
      </c>
      <c r="BI628" s="219">
        <f>IF(N628="nulová",J628,0)</f>
        <v>0</v>
      </c>
      <c r="BJ628" s="20" t="s">
        <v>76</v>
      </c>
      <c r="BK628" s="219">
        <f>ROUND(I628*H628,2)</f>
        <v>0</v>
      </c>
      <c r="BL628" s="20" t="s">
        <v>257</v>
      </c>
      <c r="BM628" s="218" t="s">
        <v>707</v>
      </c>
    </row>
    <row r="629" s="2" customFormat="1">
      <c r="A629" s="41"/>
      <c r="B629" s="42"/>
      <c r="C629" s="43"/>
      <c r="D629" s="220" t="s">
        <v>134</v>
      </c>
      <c r="E629" s="43"/>
      <c r="F629" s="221" t="s">
        <v>708</v>
      </c>
      <c r="G629" s="43"/>
      <c r="H629" s="43"/>
      <c r="I629" s="222"/>
      <c r="J629" s="43"/>
      <c r="K629" s="43"/>
      <c r="L629" s="47"/>
      <c r="M629" s="223"/>
      <c r="N629" s="224"/>
      <c r="O629" s="87"/>
      <c r="P629" s="87"/>
      <c r="Q629" s="87"/>
      <c r="R629" s="87"/>
      <c r="S629" s="87"/>
      <c r="T629" s="88"/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T629" s="20" t="s">
        <v>134</v>
      </c>
      <c r="AU629" s="20" t="s">
        <v>80</v>
      </c>
    </row>
    <row r="630" s="2" customFormat="1" ht="16.5" customHeight="1">
      <c r="A630" s="41"/>
      <c r="B630" s="42"/>
      <c r="C630" s="207" t="s">
        <v>709</v>
      </c>
      <c r="D630" s="207" t="s">
        <v>127</v>
      </c>
      <c r="E630" s="208" t="s">
        <v>710</v>
      </c>
      <c r="F630" s="209" t="s">
        <v>711</v>
      </c>
      <c r="G630" s="210" t="s">
        <v>143</v>
      </c>
      <c r="H630" s="211">
        <v>30</v>
      </c>
      <c r="I630" s="212"/>
      <c r="J630" s="213">
        <f>ROUND(I630*H630,2)</f>
        <v>0</v>
      </c>
      <c r="K630" s="209" t="s">
        <v>131</v>
      </c>
      <c r="L630" s="47"/>
      <c r="M630" s="214" t="s">
        <v>19</v>
      </c>
      <c r="N630" s="215" t="s">
        <v>42</v>
      </c>
      <c r="O630" s="87"/>
      <c r="P630" s="216">
        <f>O630*H630</f>
        <v>0</v>
      </c>
      <c r="Q630" s="216">
        <v>0</v>
      </c>
      <c r="R630" s="216">
        <f>Q630*H630</f>
        <v>0</v>
      </c>
      <c r="S630" s="216">
        <v>0</v>
      </c>
      <c r="T630" s="217">
        <f>S630*H630</f>
        <v>0</v>
      </c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R630" s="218" t="s">
        <v>257</v>
      </c>
      <c r="AT630" s="218" t="s">
        <v>127</v>
      </c>
      <c r="AU630" s="218" t="s">
        <v>80</v>
      </c>
      <c r="AY630" s="20" t="s">
        <v>125</v>
      </c>
      <c r="BE630" s="219">
        <f>IF(N630="základní",J630,0)</f>
        <v>0</v>
      </c>
      <c r="BF630" s="219">
        <f>IF(N630="snížená",J630,0)</f>
        <v>0</v>
      </c>
      <c r="BG630" s="219">
        <f>IF(N630="zákl. přenesená",J630,0)</f>
        <v>0</v>
      </c>
      <c r="BH630" s="219">
        <f>IF(N630="sníž. přenesená",J630,0)</f>
        <v>0</v>
      </c>
      <c r="BI630" s="219">
        <f>IF(N630="nulová",J630,0)</f>
        <v>0</v>
      </c>
      <c r="BJ630" s="20" t="s">
        <v>76</v>
      </c>
      <c r="BK630" s="219">
        <f>ROUND(I630*H630,2)</f>
        <v>0</v>
      </c>
      <c r="BL630" s="20" t="s">
        <v>257</v>
      </c>
      <c r="BM630" s="218" t="s">
        <v>712</v>
      </c>
    </row>
    <row r="631" s="2" customFormat="1">
      <c r="A631" s="41"/>
      <c r="B631" s="42"/>
      <c r="C631" s="43"/>
      <c r="D631" s="220" t="s">
        <v>134</v>
      </c>
      <c r="E631" s="43"/>
      <c r="F631" s="221" t="s">
        <v>713</v>
      </c>
      <c r="G631" s="43"/>
      <c r="H631" s="43"/>
      <c r="I631" s="222"/>
      <c r="J631" s="43"/>
      <c r="K631" s="43"/>
      <c r="L631" s="47"/>
      <c r="M631" s="223"/>
      <c r="N631" s="224"/>
      <c r="O631" s="87"/>
      <c r="P631" s="87"/>
      <c r="Q631" s="87"/>
      <c r="R631" s="87"/>
      <c r="S631" s="87"/>
      <c r="T631" s="88"/>
      <c r="U631" s="41"/>
      <c r="V631" s="41"/>
      <c r="W631" s="41"/>
      <c r="X631" s="41"/>
      <c r="Y631" s="41"/>
      <c r="Z631" s="41"/>
      <c r="AA631" s="41"/>
      <c r="AB631" s="41"/>
      <c r="AC631" s="41"/>
      <c r="AD631" s="41"/>
      <c r="AE631" s="41"/>
      <c r="AT631" s="20" t="s">
        <v>134</v>
      </c>
      <c r="AU631" s="20" t="s">
        <v>80</v>
      </c>
    </row>
    <row r="632" s="2" customFormat="1" ht="16.5" customHeight="1">
      <c r="A632" s="41"/>
      <c r="B632" s="42"/>
      <c r="C632" s="207" t="s">
        <v>714</v>
      </c>
      <c r="D632" s="207" t="s">
        <v>127</v>
      </c>
      <c r="E632" s="208" t="s">
        <v>715</v>
      </c>
      <c r="F632" s="209" t="s">
        <v>716</v>
      </c>
      <c r="G632" s="210" t="s">
        <v>130</v>
      </c>
      <c r="H632" s="211">
        <v>88</v>
      </c>
      <c r="I632" s="212"/>
      <c r="J632" s="213">
        <f>ROUND(I632*H632,2)</f>
        <v>0</v>
      </c>
      <c r="K632" s="209" t="s">
        <v>131</v>
      </c>
      <c r="L632" s="47"/>
      <c r="M632" s="214" t="s">
        <v>19</v>
      </c>
      <c r="N632" s="215" t="s">
        <v>42</v>
      </c>
      <c r="O632" s="87"/>
      <c r="P632" s="216">
        <f>O632*H632</f>
        <v>0</v>
      </c>
      <c r="Q632" s="216">
        <v>4.5000000000000003E-05</v>
      </c>
      <c r="R632" s="216">
        <f>Q632*H632</f>
        <v>0.00396</v>
      </c>
      <c r="S632" s="216">
        <v>0</v>
      </c>
      <c r="T632" s="217">
        <f>S632*H632</f>
        <v>0</v>
      </c>
      <c r="U632" s="41"/>
      <c r="V632" s="41"/>
      <c r="W632" s="41"/>
      <c r="X632" s="41"/>
      <c r="Y632" s="41"/>
      <c r="Z632" s="41"/>
      <c r="AA632" s="41"/>
      <c r="AB632" s="41"/>
      <c r="AC632" s="41"/>
      <c r="AD632" s="41"/>
      <c r="AE632" s="41"/>
      <c r="AR632" s="218" t="s">
        <v>257</v>
      </c>
      <c r="AT632" s="218" t="s">
        <v>127</v>
      </c>
      <c r="AU632" s="218" t="s">
        <v>80</v>
      </c>
      <c r="AY632" s="20" t="s">
        <v>125</v>
      </c>
      <c r="BE632" s="219">
        <f>IF(N632="základní",J632,0)</f>
        <v>0</v>
      </c>
      <c r="BF632" s="219">
        <f>IF(N632="snížená",J632,0)</f>
        <v>0</v>
      </c>
      <c r="BG632" s="219">
        <f>IF(N632="zákl. přenesená",J632,0)</f>
        <v>0</v>
      </c>
      <c r="BH632" s="219">
        <f>IF(N632="sníž. přenesená",J632,0)</f>
        <v>0</v>
      </c>
      <c r="BI632" s="219">
        <f>IF(N632="nulová",J632,0)</f>
        <v>0</v>
      </c>
      <c r="BJ632" s="20" t="s">
        <v>76</v>
      </c>
      <c r="BK632" s="219">
        <f>ROUND(I632*H632,2)</f>
        <v>0</v>
      </c>
      <c r="BL632" s="20" t="s">
        <v>257</v>
      </c>
      <c r="BM632" s="218" t="s">
        <v>717</v>
      </c>
    </row>
    <row r="633" s="2" customFormat="1">
      <c r="A633" s="41"/>
      <c r="B633" s="42"/>
      <c r="C633" s="43"/>
      <c r="D633" s="220" t="s">
        <v>134</v>
      </c>
      <c r="E633" s="43"/>
      <c r="F633" s="221" t="s">
        <v>718</v>
      </c>
      <c r="G633" s="43"/>
      <c r="H633" s="43"/>
      <c r="I633" s="222"/>
      <c r="J633" s="43"/>
      <c r="K633" s="43"/>
      <c r="L633" s="47"/>
      <c r="M633" s="223"/>
      <c r="N633" s="224"/>
      <c r="O633" s="87"/>
      <c r="P633" s="87"/>
      <c r="Q633" s="87"/>
      <c r="R633" s="87"/>
      <c r="S633" s="87"/>
      <c r="T633" s="88"/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T633" s="20" t="s">
        <v>134</v>
      </c>
      <c r="AU633" s="20" t="s">
        <v>80</v>
      </c>
    </row>
    <row r="634" s="13" customFormat="1">
      <c r="A634" s="13"/>
      <c r="B634" s="225"/>
      <c r="C634" s="226"/>
      <c r="D634" s="227" t="s">
        <v>136</v>
      </c>
      <c r="E634" s="228" t="s">
        <v>19</v>
      </c>
      <c r="F634" s="229" t="s">
        <v>137</v>
      </c>
      <c r="G634" s="226"/>
      <c r="H634" s="228" t="s">
        <v>19</v>
      </c>
      <c r="I634" s="230"/>
      <c r="J634" s="226"/>
      <c r="K634" s="226"/>
      <c r="L634" s="231"/>
      <c r="M634" s="232"/>
      <c r="N634" s="233"/>
      <c r="O634" s="233"/>
      <c r="P634" s="233"/>
      <c r="Q634" s="233"/>
      <c r="R634" s="233"/>
      <c r="S634" s="233"/>
      <c r="T634" s="234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5" t="s">
        <v>136</v>
      </c>
      <c r="AU634" s="235" t="s">
        <v>80</v>
      </c>
      <c r="AV634" s="13" t="s">
        <v>76</v>
      </c>
      <c r="AW634" s="13" t="s">
        <v>33</v>
      </c>
      <c r="AX634" s="13" t="s">
        <v>71</v>
      </c>
      <c r="AY634" s="235" t="s">
        <v>125</v>
      </c>
    </row>
    <row r="635" s="14" customFormat="1">
      <c r="A635" s="14"/>
      <c r="B635" s="236"/>
      <c r="C635" s="237"/>
      <c r="D635" s="227" t="s">
        <v>136</v>
      </c>
      <c r="E635" s="238" t="s">
        <v>19</v>
      </c>
      <c r="F635" s="239" t="s">
        <v>624</v>
      </c>
      <c r="G635" s="237"/>
      <c r="H635" s="240">
        <v>28</v>
      </c>
      <c r="I635" s="241"/>
      <c r="J635" s="237"/>
      <c r="K635" s="237"/>
      <c r="L635" s="242"/>
      <c r="M635" s="243"/>
      <c r="N635" s="244"/>
      <c r="O635" s="244"/>
      <c r="P635" s="244"/>
      <c r="Q635" s="244"/>
      <c r="R635" s="244"/>
      <c r="S635" s="244"/>
      <c r="T635" s="245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46" t="s">
        <v>136</v>
      </c>
      <c r="AU635" s="246" t="s">
        <v>80</v>
      </c>
      <c r="AV635" s="14" t="s">
        <v>80</v>
      </c>
      <c r="AW635" s="14" t="s">
        <v>33</v>
      </c>
      <c r="AX635" s="14" t="s">
        <v>71</v>
      </c>
      <c r="AY635" s="246" t="s">
        <v>125</v>
      </c>
    </row>
    <row r="636" s="14" customFormat="1">
      <c r="A636" s="14"/>
      <c r="B636" s="236"/>
      <c r="C636" s="237"/>
      <c r="D636" s="227" t="s">
        <v>136</v>
      </c>
      <c r="E636" s="238" t="s">
        <v>19</v>
      </c>
      <c r="F636" s="239" t="s">
        <v>285</v>
      </c>
      <c r="G636" s="237"/>
      <c r="H636" s="240">
        <v>10</v>
      </c>
      <c r="I636" s="241"/>
      <c r="J636" s="237"/>
      <c r="K636" s="237"/>
      <c r="L636" s="242"/>
      <c r="M636" s="243"/>
      <c r="N636" s="244"/>
      <c r="O636" s="244"/>
      <c r="P636" s="244"/>
      <c r="Q636" s="244"/>
      <c r="R636" s="244"/>
      <c r="S636" s="244"/>
      <c r="T636" s="245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46" t="s">
        <v>136</v>
      </c>
      <c r="AU636" s="246" t="s">
        <v>80</v>
      </c>
      <c r="AV636" s="14" t="s">
        <v>80</v>
      </c>
      <c r="AW636" s="14" t="s">
        <v>33</v>
      </c>
      <c r="AX636" s="14" t="s">
        <v>71</v>
      </c>
      <c r="AY636" s="246" t="s">
        <v>125</v>
      </c>
    </row>
    <row r="637" s="14" customFormat="1">
      <c r="A637" s="14"/>
      <c r="B637" s="236"/>
      <c r="C637" s="237"/>
      <c r="D637" s="227" t="s">
        <v>136</v>
      </c>
      <c r="E637" s="238" t="s">
        <v>19</v>
      </c>
      <c r="F637" s="239" t="s">
        <v>611</v>
      </c>
      <c r="G637" s="237"/>
      <c r="H637" s="240">
        <v>50</v>
      </c>
      <c r="I637" s="241"/>
      <c r="J637" s="237"/>
      <c r="K637" s="237"/>
      <c r="L637" s="242"/>
      <c r="M637" s="243"/>
      <c r="N637" s="244"/>
      <c r="O637" s="244"/>
      <c r="P637" s="244"/>
      <c r="Q637" s="244"/>
      <c r="R637" s="244"/>
      <c r="S637" s="244"/>
      <c r="T637" s="245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6" t="s">
        <v>136</v>
      </c>
      <c r="AU637" s="246" t="s">
        <v>80</v>
      </c>
      <c r="AV637" s="14" t="s">
        <v>80</v>
      </c>
      <c r="AW637" s="14" t="s">
        <v>33</v>
      </c>
      <c r="AX637" s="14" t="s">
        <v>71</v>
      </c>
      <c r="AY637" s="246" t="s">
        <v>125</v>
      </c>
    </row>
    <row r="638" s="15" customFormat="1">
      <c r="A638" s="15"/>
      <c r="B638" s="247"/>
      <c r="C638" s="248"/>
      <c r="D638" s="227" t="s">
        <v>136</v>
      </c>
      <c r="E638" s="249" t="s">
        <v>19</v>
      </c>
      <c r="F638" s="250" t="s">
        <v>165</v>
      </c>
      <c r="G638" s="248"/>
      <c r="H638" s="251">
        <v>88</v>
      </c>
      <c r="I638" s="252"/>
      <c r="J638" s="248"/>
      <c r="K638" s="248"/>
      <c r="L638" s="253"/>
      <c r="M638" s="254"/>
      <c r="N638" s="255"/>
      <c r="O638" s="255"/>
      <c r="P638" s="255"/>
      <c r="Q638" s="255"/>
      <c r="R638" s="255"/>
      <c r="S638" s="255"/>
      <c r="T638" s="256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57" t="s">
        <v>136</v>
      </c>
      <c r="AU638" s="257" t="s">
        <v>80</v>
      </c>
      <c r="AV638" s="15" t="s">
        <v>132</v>
      </c>
      <c r="AW638" s="15" t="s">
        <v>33</v>
      </c>
      <c r="AX638" s="15" t="s">
        <v>76</v>
      </c>
      <c r="AY638" s="257" t="s">
        <v>125</v>
      </c>
    </row>
    <row r="639" s="2" customFormat="1" ht="24.15" customHeight="1">
      <c r="A639" s="41"/>
      <c r="B639" s="42"/>
      <c r="C639" s="207" t="s">
        <v>719</v>
      </c>
      <c r="D639" s="207" t="s">
        <v>127</v>
      </c>
      <c r="E639" s="208" t="s">
        <v>720</v>
      </c>
      <c r="F639" s="209" t="s">
        <v>721</v>
      </c>
      <c r="G639" s="210" t="s">
        <v>253</v>
      </c>
      <c r="H639" s="211">
        <v>2.8399999999999999</v>
      </c>
      <c r="I639" s="212"/>
      <c r="J639" s="213">
        <f>ROUND(I639*H639,2)</f>
        <v>0</v>
      </c>
      <c r="K639" s="209" t="s">
        <v>131</v>
      </c>
      <c r="L639" s="47"/>
      <c r="M639" s="214" t="s">
        <v>19</v>
      </c>
      <c r="N639" s="215" t="s">
        <v>42</v>
      </c>
      <c r="O639" s="87"/>
      <c r="P639" s="216">
        <f>O639*H639</f>
        <v>0</v>
      </c>
      <c r="Q639" s="216">
        <v>0</v>
      </c>
      <c r="R639" s="216">
        <f>Q639*H639</f>
        <v>0</v>
      </c>
      <c r="S639" s="216">
        <v>0</v>
      </c>
      <c r="T639" s="217">
        <f>S639*H639</f>
        <v>0</v>
      </c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R639" s="218" t="s">
        <v>257</v>
      </c>
      <c r="AT639" s="218" t="s">
        <v>127</v>
      </c>
      <c r="AU639" s="218" t="s">
        <v>80</v>
      </c>
      <c r="AY639" s="20" t="s">
        <v>125</v>
      </c>
      <c r="BE639" s="219">
        <f>IF(N639="základní",J639,0)</f>
        <v>0</v>
      </c>
      <c r="BF639" s="219">
        <f>IF(N639="snížená",J639,0)</f>
        <v>0</v>
      </c>
      <c r="BG639" s="219">
        <f>IF(N639="zákl. přenesená",J639,0)</f>
        <v>0</v>
      </c>
      <c r="BH639" s="219">
        <f>IF(N639="sníž. přenesená",J639,0)</f>
        <v>0</v>
      </c>
      <c r="BI639" s="219">
        <f>IF(N639="nulová",J639,0)</f>
        <v>0</v>
      </c>
      <c r="BJ639" s="20" t="s">
        <v>76</v>
      </c>
      <c r="BK639" s="219">
        <f>ROUND(I639*H639,2)</f>
        <v>0</v>
      </c>
      <c r="BL639" s="20" t="s">
        <v>257</v>
      </c>
      <c r="BM639" s="218" t="s">
        <v>722</v>
      </c>
    </row>
    <row r="640" s="2" customFormat="1">
      <c r="A640" s="41"/>
      <c r="B640" s="42"/>
      <c r="C640" s="43"/>
      <c r="D640" s="220" t="s">
        <v>134</v>
      </c>
      <c r="E640" s="43"/>
      <c r="F640" s="221" t="s">
        <v>723</v>
      </c>
      <c r="G640" s="43"/>
      <c r="H640" s="43"/>
      <c r="I640" s="222"/>
      <c r="J640" s="43"/>
      <c r="K640" s="43"/>
      <c r="L640" s="47"/>
      <c r="M640" s="223"/>
      <c r="N640" s="224"/>
      <c r="O640" s="87"/>
      <c r="P640" s="87"/>
      <c r="Q640" s="87"/>
      <c r="R640" s="87"/>
      <c r="S640" s="87"/>
      <c r="T640" s="88"/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T640" s="20" t="s">
        <v>134</v>
      </c>
      <c r="AU640" s="20" t="s">
        <v>80</v>
      </c>
    </row>
    <row r="641" s="12" customFormat="1" ht="22.8" customHeight="1">
      <c r="A641" s="12"/>
      <c r="B641" s="191"/>
      <c r="C641" s="192"/>
      <c r="D641" s="193" t="s">
        <v>70</v>
      </c>
      <c r="E641" s="205" t="s">
        <v>724</v>
      </c>
      <c r="F641" s="205" t="s">
        <v>725</v>
      </c>
      <c r="G641" s="192"/>
      <c r="H641" s="192"/>
      <c r="I641" s="195"/>
      <c r="J641" s="206">
        <f>BK641</f>
        <v>0</v>
      </c>
      <c r="K641" s="192"/>
      <c r="L641" s="197"/>
      <c r="M641" s="198"/>
      <c r="N641" s="199"/>
      <c r="O641" s="199"/>
      <c r="P641" s="200">
        <f>SUM(P642:P679)</f>
        <v>0</v>
      </c>
      <c r="Q641" s="199"/>
      <c r="R641" s="200">
        <f>SUM(R642:R679)</f>
        <v>7.8802585630000008</v>
      </c>
      <c r="S641" s="199"/>
      <c r="T641" s="201">
        <f>SUM(T642:T679)</f>
        <v>7.0650000000000004</v>
      </c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R641" s="202" t="s">
        <v>80</v>
      </c>
      <c r="AT641" s="203" t="s">
        <v>70</v>
      </c>
      <c r="AU641" s="203" t="s">
        <v>76</v>
      </c>
      <c r="AY641" s="202" t="s">
        <v>125</v>
      </c>
      <c r="BK641" s="204">
        <f>SUM(BK642:BK679)</f>
        <v>0</v>
      </c>
    </row>
    <row r="642" s="2" customFormat="1" ht="24.15" customHeight="1">
      <c r="A642" s="41"/>
      <c r="B642" s="42"/>
      <c r="C642" s="207" t="s">
        <v>726</v>
      </c>
      <c r="D642" s="207" t="s">
        <v>127</v>
      </c>
      <c r="E642" s="208" t="s">
        <v>727</v>
      </c>
      <c r="F642" s="209" t="s">
        <v>728</v>
      </c>
      <c r="G642" s="210" t="s">
        <v>143</v>
      </c>
      <c r="H642" s="211">
        <v>167</v>
      </c>
      <c r="I642" s="212"/>
      <c r="J642" s="213">
        <f>ROUND(I642*H642,2)</f>
        <v>0</v>
      </c>
      <c r="K642" s="209" t="s">
        <v>131</v>
      </c>
      <c r="L642" s="47"/>
      <c r="M642" s="214" t="s">
        <v>19</v>
      </c>
      <c r="N642" s="215" t="s">
        <v>42</v>
      </c>
      <c r="O642" s="87"/>
      <c r="P642" s="216">
        <f>O642*H642</f>
        <v>0</v>
      </c>
      <c r="Q642" s="216">
        <v>0.0038001889999999998</v>
      </c>
      <c r="R642" s="216">
        <f>Q642*H642</f>
        <v>0.63463156300000001</v>
      </c>
      <c r="S642" s="216">
        <v>0</v>
      </c>
      <c r="T642" s="217">
        <f>S642*H642</f>
        <v>0</v>
      </c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R642" s="218" t="s">
        <v>257</v>
      </c>
      <c r="AT642" s="218" t="s">
        <v>127</v>
      </c>
      <c r="AU642" s="218" t="s">
        <v>80</v>
      </c>
      <c r="AY642" s="20" t="s">
        <v>125</v>
      </c>
      <c r="BE642" s="219">
        <f>IF(N642="základní",J642,0)</f>
        <v>0</v>
      </c>
      <c r="BF642" s="219">
        <f>IF(N642="snížená",J642,0)</f>
        <v>0</v>
      </c>
      <c r="BG642" s="219">
        <f>IF(N642="zákl. přenesená",J642,0)</f>
        <v>0</v>
      </c>
      <c r="BH642" s="219">
        <f>IF(N642="sníž. přenesená",J642,0)</f>
        <v>0</v>
      </c>
      <c r="BI642" s="219">
        <f>IF(N642="nulová",J642,0)</f>
        <v>0</v>
      </c>
      <c r="BJ642" s="20" t="s">
        <v>76</v>
      </c>
      <c r="BK642" s="219">
        <f>ROUND(I642*H642,2)</f>
        <v>0</v>
      </c>
      <c r="BL642" s="20" t="s">
        <v>257</v>
      </c>
      <c r="BM642" s="218" t="s">
        <v>729</v>
      </c>
    </row>
    <row r="643" s="2" customFormat="1">
      <c r="A643" s="41"/>
      <c r="B643" s="42"/>
      <c r="C643" s="43"/>
      <c r="D643" s="220" t="s">
        <v>134</v>
      </c>
      <c r="E643" s="43"/>
      <c r="F643" s="221" t="s">
        <v>730</v>
      </c>
      <c r="G643" s="43"/>
      <c r="H643" s="43"/>
      <c r="I643" s="222"/>
      <c r="J643" s="43"/>
      <c r="K643" s="43"/>
      <c r="L643" s="47"/>
      <c r="M643" s="223"/>
      <c r="N643" s="224"/>
      <c r="O643" s="87"/>
      <c r="P643" s="87"/>
      <c r="Q643" s="87"/>
      <c r="R643" s="87"/>
      <c r="S643" s="87"/>
      <c r="T643" s="88"/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T643" s="20" t="s">
        <v>134</v>
      </c>
      <c r="AU643" s="20" t="s">
        <v>80</v>
      </c>
    </row>
    <row r="644" s="13" customFormat="1">
      <c r="A644" s="13"/>
      <c r="B644" s="225"/>
      <c r="C644" s="226"/>
      <c r="D644" s="227" t="s">
        <v>136</v>
      </c>
      <c r="E644" s="228" t="s">
        <v>19</v>
      </c>
      <c r="F644" s="229" t="s">
        <v>137</v>
      </c>
      <c r="G644" s="226"/>
      <c r="H644" s="228" t="s">
        <v>19</v>
      </c>
      <c r="I644" s="230"/>
      <c r="J644" s="226"/>
      <c r="K644" s="226"/>
      <c r="L644" s="231"/>
      <c r="M644" s="232"/>
      <c r="N644" s="233"/>
      <c r="O644" s="233"/>
      <c r="P644" s="233"/>
      <c r="Q644" s="233"/>
      <c r="R644" s="233"/>
      <c r="S644" s="233"/>
      <c r="T644" s="234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5" t="s">
        <v>136</v>
      </c>
      <c r="AU644" s="235" t="s">
        <v>80</v>
      </c>
      <c r="AV644" s="13" t="s">
        <v>76</v>
      </c>
      <c r="AW644" s="13" t="s">
        <v>33</v>
      </c>
      <c r="AX644" s="13" t="s">
        <v>71</v>
      </c>
      <c r="AY644" s="235" t="s">
        <v>125</v>
      </c>
    </row>
    <row r="645" s="13" customFormat="1">
      <c r="A645" s="13"/>
      <c r="B645" s="225"/>
      <c r="C645" s="226"/>
      <c r="D645" s="227" t="s">
        <v>136</v>
      </c>
      <c r="E645" s="228" t="s">
        <v>19</v>
      </c>
      <c r="F645" s="229" t="s">
        <v>731</v>
      </c>
      <c r="G645" s="226"/>
      <c r="H645" s="228" t="s">
        <v>19</v>
      </c>
      <c r="I645" s="230"/>
      <c r="J645" s="226"/>
      <c r="K645" s="226"/>
      <c r="L645" s="231"/>
      <c r="M645" s="232"/>
      <c r="N645" s="233"/>
      <c r="O645" s="233"/>
      <c r="P645" s="233"/>
      <c r="Q645" s="233"/>
      <c r="R645" s="233"/>
      <c r="S645" s="233"/>
      <c r="T645" s="234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5" t="s">
        <v>136</v>
      </c>
      <c r="AU645" s="235" t="s">
        <v>80</v>
      </c>
      <c r="AV645" s="13" t="s">
        <v>76</v>
      </c>
      <c r="AW645" s="13" t="s">
        <v>33</v>
      </c>
      <c r="AX645" s="13" t="s">
        <v>71</v>
      </c>
      <c r="AY645" s="235" t="s">
        <v>125</v>
      </c>
    </row>
    <row r="646" s="14" customFormat="1">
      <c r="A646" s="14"/>
      <c r="B646" s="236"/>
      <c r="C646" s="237"/>
      <c r="D646" s="227" t="s">
        <v>136</v>
      </c>
      <c r="E646" s="238" t="s">
        <v>19</v>
      </c>
      <c r="F646" s="239" t="s">
        <v>732</v>
      </c>
      <c r="G646" s="237"/>
      <c r="H646" s="240">
        <v>9</v>
      </c>
      <c r="I646" s="241"/>
      <c r="J646" s="237"/>
      <c r="K646" s="237"/>
      <c r="L646" s="242"/>
      <c r="M646" s="243"/>
      <c r="N646" s="244"/>
      <c r="O646" s="244"/>
      <c r="P646" s="244"/>
      <c r="Q646" s="244"/>
      <c r="R646" s="244"/>
      <c r="S646" s="244"/>
      <c r="T646" s="245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46" t="s">
        <v>136</v>
      </c>
      <c r="AU646" s="246" t="s">
        <v>80</v>
      </c>
      <c r="AV646" s="14" t="s">
        <v>80</v>
      </c>
      <c r="AW646" s="14" t="s">
        <v>33</v>
      </c>
      <c r="AX646" s="14" t="s">
        <v>71</v>
      </c>
      <c r="AY646" s="246" t="s">
        <v>125</v>
      </c>
    </row>
    <row r="647" s="14" customFormat="1">
      <c r="A647" s="14"/>
      <c r="B647" s="236"/>
      <c r="C647" s="237"/>
      <c r="D647" s="227" t="s">
        <v>136</v>
      </c>
      <c r="E647" s="238" t="s">
        <v>19</v>
      </c>
      <c r="F647" s="239" t="s">
        <v>733</v>
      </c>
      <c r="G647" s="237"/>
      <c r="H647" s="240">
        <v>19.25</v>
      </c>
      <c r="I647" s="241"/>
      <c r="J647" s="237"/>
      <c r="K647" s="237"/>
      <c r="L647" s="242"/>
      <c r="M647" s="243"/>
      <c r="N647" s="244"/>
      <c r="O647" s="244"/>
      <c r="P647" s="244"/>
      <c r="Q647" s="244"/>
      <c r="R647" s="244"/>
      <c r="S647" s="244"/>
      <c r="T647" s="245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6" t="s">
        <v>136</v>
      </c>
      <c r="AU647" s="246" t="s">
        <v>80</v>
      </c>
      <c r="AV647" s="14" t="s">
        <v>80</v>
      </c>
      <c r="AW647" s="14" t="s">
        <v>33</v>
      </c>
      <c r="AX647" s="14" t="s">
        <v>71</v>
      </c>
      <c r="AY647" s="246" t="s">
        <v>125</v>
      </c>
    </row>
    <row r="648" s="16" customFormat="1">
      <c r="A648" s="16"/>
      <c r="B648" s="258"/>
      <c r="C648" s="259"/>
      <c r="D648" s="227" t="s">
        <v>136</v>
      </c>
      <c r="E648" s="260" t="s">
        <v>19</v>
      </c>
      <c r="F648" s="261" t="s">
        <v>203</v>
      </c>
      <c r="G648" s="259"/>
      <c r="H648" s="262">
        <v>28.25</v>
      </c>
      <c r="I648" s="263"/>
      <c r="J648" s="259"/>
      <c r="K648" s="259"/>
      <c r="L648" s="264"/>
      <c r="M648" s="265"/>
      <c r="N648" s="266"/>
      <c r="O648" s="266"/>
      <c r="P648" s="266"/>
      <c r="Q648" s="266"/>
      <c r="R648" s="266"/>
      <c r="S648" s="266"/>
      <c r="T648" s="267"/>
      <c r="U648" s="16"/>
      <c r="V648" s="16"/>
      <c r="W648" s="16"/>
      <c r="X648" s="16"/>
      <c r="Y648" s="16"/>
      <c r="Z648" s="16"/>
      <c r="AA648" s="16"/>
      <c r="AB648" s="16"/>
      <c r="AC648" s="16"/>
      <c r="AD648" s="16"/>
      <c r="AE648" s="16"/>
      <c r="AT648" s="268" t="s">
        <v>136</v>
      </c>
      <c r="AU648" s="268" t="s">
        <v>80</v>
      </c>
      <c r="AV648" s="16" t="s">
        <v>139</v>
      </c>
      <c r="AW648" s="16" t="s">
        <v>33</v>
      </c>
      <c r="AX648" s="16" t="s">
        <v>71</v>
      </c>
      <c r="AY648" s="268" t="s">
        <v>125</v>
      </c>
    </row>
    <row r="649" s="13" customFormat="1">
      <c r="A649" s="13"/>
      <c r="B649" s="225"/>
      <c r="C649" s="226"/>
      <c r="D649" s="227" t="s">
        <v>136</v>
      </c>
      <c r="E649" s="228" t="s">
        <v>19</v>
      </c>
      <c r="F649" s="229" t="s">
        <v>734</v>
      </c>
      <c r="G649" s="226"/>
      <c r="H649" s="228" t="s">
        <v>19</v>
      </c>
      <c r="I649" s="230"/>
      <c r="J649" s="226"/>
      <c r="K649" s="226"/>
      <c r="L649" s="231"/>
      <c r="M649" s="232"/>
      <c r="N649" s="233"/>
      <c r="O649" s="233"/>
      <c r="P649" s="233"/>
      <c r="Q649" s="233"/>
      <c r="R649" s="233"/>
      <c r="S649" s="233"/>
      <c r="T649" s="234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5" t="s">
        <v>136</v>
      </c>
      <c r="AU649" s="235" t="s">
        <v>80</v>
      </c>
      <c r="AV649" s="13" t="s">
        <v>76</v>
      </c>
      <c r="AW649" s="13" t="s">
        <v>33</v>
      </c>
      <c r="AX649" s="13" t="s">
        <v>71</v>
      </c>
      <c r="AY649" s="235" t="s">
        <v>125</v>
      </c>
    </row>
    <row r="650" s="14" customFormat="1">
      <c r="A650" s="14"/>
      <c r="B650" s="236"/>
      <c r="C650" s="237"/>
      <c r="D650" s="227" t="s">
        <v>136</v>
      </c>
      <c r="E650" s="238" t="s">
        <v>19</v>
      </c>
      <c r="F650" s="239" t="s">
        <v>735</v>
      </c>
      <c r="G650" s="237"/>
      <c r="H650" s="240">
        <v>96.25</v>
      </c>
      <c r="I650" s="241"/>
      <c r="J650" s="237"/>
      <c r="K650" s="237"/>
      <c r="L650" s="242"/>
      <c r="M650" s="243"/>
      <c r="N650" s="244"/>
      <c r="O650" s="244"/>
      <c r="P650" s="244"/>
      <c r="Q650" s="244"/>
      <c r="R650" s="244"/>
      <c r="S650" s="244"/>
      <c r="T650" s="245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6" t="s">
        <v>136</v>
      </c>
      <c r="AU650" s="246" t="s">
        <v>80</v>
      </c>
      <c r="AV650" s="14" t="s">
        <v>80</v>
      </c>
      <c r="AW650" s="14" t="s">
        <v>33</v>
      </c>
      <c r="AX650" s="14" t="s">
        <v>71</v>
      </c>
      <c r="AY650" s="246" t="s">
        <v>125</v>
      </c>
    </row>
    <row r="651" s="14" customFormat="1">
      <c r="A651" s="14"/>
      <c r="B651" s="236"/>
      <c r="C651" s="237"/>
      <c r="D651" s="227" t="s">
        <v>136</v>
      </c>
      <c r="E651" s="238" t="s">
        <v>19</v>
      </c>
      <c r="F651" s="239" t="s">
        <v>736</v>
      </c>
      <c r="G651" s="237"/>
      <c r="H651" s="240">
        <v>42.5</v>
      </c>
      <c r="I651" s="241"/>
      <c r="J651" s="237"/>
      <c r="K651" s="237"/>
      <c r="L651" s="242"/>
      <c r="M651" s="243"/>
      <c r="N651" s="244"/>
      <c r="O651" s="244"/>
      <c r="P651" s="244"/>
      <c r="Q651" s="244"/>
      <c r="R651" s="244"/>
      <c r="S651" s="244"/>
      <c r="T651" s="245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46" t="s">
        <v>136</v>
      </c>
      <c r="AU651" s="246" t="s">
        <v>80</v>
      </c>
      <c r="AV651" s="14" t="s">
        <v>80</v>
      </c>
      <c r="AW651" s="14" t="s">
        <v>33</v>
      </c>
      <c r="AX651" s="14" t="s">
        <v>71</v>
      </c>
      <c r="AY651" s="246" t="s">
        <v>125</v>
      </c>
    </row>
    <row r="652" s="16" customFormat="1">
      <c r="A652" s="16"/>
      <c r="B652" s="258"/>
      <c r="C652" s="259"/>
      <c r="D652" s="227" t="s">
        <v>136</v>
      </c>
      <c r="E652" s="260" t="s">
        <v>19</v>
      </c>
      <c r="F652" s="261" t="s">
        <v>203</v>
      </c>
      <c r="G652" s="259"/>
      <c r="H652" s="262">
        <v>138.75</v>
      </c>
      <c r="I652" s="263"/>
      <c r="J652" s="259"/>
      <c r="K652" s="259"/>
      <c r="L652" s="264"/>
      <c r="M652" s="265"/>
      <c r="N652" s="266"/>
      <c r="O652" s="266"/>
      <c r="P652" s="266"/>
      <c r="Q652" s="266"/>
      <c r="R652" s="266"/>
      <c r="S652" s="266"/>
      <c r="T652" s="267"/>
      <c r="U652" s="16"/>
      <c r="V652" s="16"/>
      <c r="W652" s="16"/>
      <c r="X652" s="16"/>
      <c r="Y652" s="16"/>
      <c r="Z652" s="16"/>
      <c r="AA652" s="16"/>
      <c r="AB652" s="16"/>
      <c r="AC652" s="16"/>
      <c r="AD652" s="16"/>
      <c r="AE652" s="16"/>
      <c r="AT652" s="268" t="s">
        <v>136</v>
      </c>
      <c r="AU652" s="268" t="s">
        <v>80</v>
      </c>
      <c r="AV652" s="16" t="s">
        <v>139</v>
      </c>
      <c r="AW652" s="16" t="s">
        <v>33</v>
      </c>
      <c r="AX652" s="16" t="s">
        <v>71</v>
      </c>
      <c r="AY652" s="268" t="s">
        <v>125</v>
      </c>
    </row>
    <row r="653" s="15" customFormat="1">
      <c r="A653" s="15"/>
      <c r="B653" s="247"/>
      <c r="C653" s="248"/>
      <c r="D653" s="227" t="s">
        <v>136</v>
      </c>
      <c r="E653" s="249" t="s">
        <v>19</v>
      </c>
      <c r="F653" s="250" t="s">
        <v>165</v>
      </c>
      <c r="G653" s="248"/>
      <c r="H653" s="251">
        <v>167</v>
      </c>
      <c r="I653" s="252"/>
      <c r="J653" s="248"/>
      <c r="K653" s="248"/>
      <c r="L653" s="253"/>
      <c r="M653" s="254"/>
      <c r="N653" s="255"/>
      <c r="O653" s="255"/>
      <c r="P653" s="255"/>
      <c r="Q653" s="255"/>
      <c r="R653" s="255"/>
      <c r="S653" s="255"/>
      <c r="T653" s="256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257" t="s">
        <v>136</v>
      </c>
      <c r="AU653" s="257" t="s">
        <v>80</v>
      </c>
      <c r="AV653" s="15" t="s">
        <v>132</v>
      </c>
      <c r="AW653" s="15" t="s">
        <v>33</v>
      </c>
      <c r="AX653" s="15" t="s">
        <v>76</v>
      </c>
      <c r="AY653" s="257" t="s">
        <v>125</v>
      </c>
    </row>
    <row r="654" s="2" customFormat="1" ht="16.5" customHeight="1">
      <c r="A654" s="41"/>
      <c r="B654" s="42"/>
      <c r="C654" s="269" t="s">
        <v>737</v>
      </c>
      <c r="D654" s="269" t="s">
        <v>206</v>
      </c>
      <c r="E654" s="270" t="s">
        <v>738</v>
      </c>
      <c r="F654" s="271" t="s">
        <v>739</v>
      </c>
      <c r="G654" s="272" t="s">
        <v>130</v>
      </c>
      <c r="H654" s="273">
        <v>9.0199999999999996</v>
      </c>
      <c r="I654" s="274"/>
      <c r="J654" s="275">
        <f>ROUND(I654*H654,2)</f>
        <v>0</v>
      </c>
      <c r="K654" s="271" t="s">
        <v>19</v>
      </c>
      <c r="L654" s="276"/>
      <c r="M654" s="277" t="s">
        <v>19</v>
      </c>
      <c r="N654" s="278" t="s">
        <v>42</v>
      </c>
      <c r="O654" s="87"/>
      <c r="P654" s="216">
        <f>O654*H654</f>
        <v>0</v>
      </c>
      <c r="Q654" s="216">
        <v>0.13500000000000001</v>
      </c>
      <c r="R654" s="216">
        <f>Q654*H654</f>
        <v>1.2177</v>
      </c>
      <c r="S654" s="216">
        <v>0</v>
      </c>
      <c r="T654" s="217">
        <f>S654*H654</f>
        <v>0</v>
      </c>
      <c r="U654" s="41"/>
      <c r="V654" s="41"/>
      <c r="W654" s="41"/>
      <c r="X654" s="41"/>
      <c r="Y654" s="41"/>
      <c r="Z654" s="41"/>
      <c r="AA654" s="41"/>
      <c r="AB654" s="41"/>
      <c r="AC654" s="41"/>
      <c r="AD654" s="41"/>
      <c r="AE654" s="41"/>
      <c r="AR654" s="218" t="s">
        <v>350</v>
      </c>
      <c r="AT654" s="218" t="s">
        <v>206</v>
      </c>
      <c r="AU654" s="218" t="s">
        <v>80</v>
      </c>
      <c r="AY654" s="20" t="s">
        <v>125</v>
      </c>
      <c r="BE654" s="219">
        <f>IF(N654="základní",J654,0)</f>
        <v>0</v>
      </c>
      <c r="BF654" s="219">
        <f>IF(N654="snížená",J654,0)</f>
        <v>0</v>
      </c>
      <c r="BG654" s="219">
        <f>IF(N654="zákl. přenesená",J654,0)</f>
        <v>0</v>
      </c>
      <c r="BH654" s="219">
        <f>IF(N654="sníž. přenesená",J654,0)</f>
        <v>0</v>
      </c>
      <c r="BI654" s="219">
        <f>IF(N654="nulová",J654,0)</f>
        <v>0</v>
      </c>
      <c r="BJ654" s="20" t="s">
        <v>76</v>
      </c>
      <c r="BK654" s="219">
        <f>ROUND(I654*H654,2)</f>
        <v>0</v>
      </c>
      <c r="BL654" s="20" t="s">
        <v>257</v>
      </c>
      <c r="BM654" s="218" t="s">
        <v>740</v>
      </c>
    </row>
    <row r="655" s="14" customFormat="1">
      <c r="A655" s="14"/>
      <c r="B655" s="236"/>
      <c r="C655" s="237"/>
      <c r="D655" s="227" t="s">
        <v>136</v>
      </c>
      <c r="E655" s="237"/>
      <c r="F655" s="239" t="s">
        <v>741</v>
      </c>
      <c r="G655" s="237"/>
      <c r="H655" s="240">
        <v>9.0199999999999996</v>
      </c>
      <c r="I655" s="241"/>
      <c r="J655" s="237"/>
      <c r="K655" s="237"/>
      <c r="L655" s="242"/>
      <c r="M655" s="243"/>
      <c r="N655" s="244"/>
      <c r="O655" s="244"/>
      <c r="P655" s="244"/>
      <c r="Q655" s="244"/>
      <c r="R655" s="244"/>
      <c r="S655" s="244"/>
      <c r="T655" s="245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46" t="s">
        <v>136</v>
      </c>
      <c r="AU655" s="246" t="s">
        <v>80</v>
      </c>
      <c r="AV655" s="14" t="s">
        <v>80</v>
      </c>
      <c r="AW655" s="14" t="s">
        <v>4</v>
      </c>
      <c r="AX655" s="14" t="s">
        <v>76</v>
      </c>
      <c r="AY655" s="246" t="s">
        <v>125</v>
      </c>
    </row>
    <row r="656" s="2" customFormat="1" ht="16.5" customHeight="1">
      <c r="A656" s="41"/>
      <c r="B656" s="42"/>
      <c r="C656" s="269" t="s">
        <v>742</v>
      </c>
      <c r="D656" s="269" t="s">
        <v>206</v>
      </c>
      <c r="E656" s="270" t="s">
        <v>743</v>
      </c>
      <c r="F656" s="271" t="s">
        <v>744</v>
      </c>
      <c r="G656" s="272" t="s">
        <v>130</v>
      </c>
      <c r="H656" s="273">
        <v>44.100000000000001</v>
      </c>
      <c r="I656" s="274"/>
      <c r="J656" s="275">
        <f>ROUND(I656*H656,2)</f>
        <v>0</v>
      </c>
      <c r="K656" s="271" t="s">
        <v>19</v>
      </c>
      <c r="L656" s="276"/>
      <c r="M656" s="277" t="s">
        <v>19</v>
      </c>
      <c r="N656" s="278" t="s">
        <v>42</v>
      </c>
      <c r="O656" s="87"/>
      <c r="P656" s="216">
        <f>O656*H656</f>
        <v>0</v>
      </c>
      <c r="Q656" s="216">
        <v>0.13500000000000001</v>
      </c>
      <c r="R656" s="216">
        <f>Q656*H656</f>
        <v>5.9535000000000009</v>
      </c>
      <c r="S656" s="216">
        <v>0</v>
      </c>
      <c r="T656" s="217">
        <f>S656*H656</f>
        <v>0</v>
      </c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R656" s="218" t="s">
        <v>350</v>
      </c>
      <c r="AT656" s="218" t="s">
        <v>206</v>
      </c>
      <c r="AU656" s="218" t="s">
        <v>80</v>
      </c>
      <c r="AY656" s="20" t="s">
        <v>125</v>
      </c>
      <c r="BE656" s="219">
        <f>IF(N656="základní",J656,0)</f>
        <v>0</v>
      </c>
      <c r="BF656" s="219">
        <f>IF(N656="snížená",J656,0)</f>
        <v>0</v>
      </c>
      <c r="BG656" s="219">
        <f>IF(N656="zákl. přenesená",J656,0)</f>
        <v>0</v>
      </c>
      <c r="BH656" s="219">
        <f>IF(N656="sníž. přenesená",J656,0)</f>
        <v>0</v>
      </c>
      <c r="BI656" s="219">
        <f>IF(N656="nulová",J656,0)</f>
        <v>0</v>
      </c>
      <c r="BJ656" s="20" t="s">
        <v>76</v>
      </c>
      <c r="BK656" s="219">
        <f>ROUND(I656*H656,2)</f>
        <v>0</v>
      </c>
      <c r="BL656" s="20" t="s">
        <v>257</v>
      </c>
      <c r="BM656" s="218" t="s">
        <v>745</v>
      </c>
    </row>
    <row r="657" s="14" customFormat="1">
      <c r="A657" s="14"/>
      <c r="B657" s="236"/>
      <c r="C657" s="237"/>
      <c r="D657" s="227" t="s">
        <v>136</v>
      </c>
      <c r="E657" s="237"/>
      <c r="F657" s="239" t="s">
        <v>746</v>
      </c>
      <c r="G657" s="237"/>
      <c r="H657" s="240">
        <v>44.100000000000001</v>
      </c>
      <c r="I657" s="241"/>
      <c r="J657" s="237"/>
      <c r="K657" s="237"/>
      <c r="L657" s="242"/>
      <c r="M657" s="243"/>
      <c r="N657" s="244"/>
      <c r="O657" s="244"/>
      <c r="P657" s="244"/>
      <c r="Q657" s="244"/>
      <c r="R657" s="244"/>
      <c r="S657" s="244"/>
      <c r="T657" s="245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46" t="s">
        <v>136</v>
      </c>
      <c r="AU657" s="246" t="s">
        <v>80</v>
      </c>
      <c r="AV657" s="14" t="s">
        <v>80</v>
      </c>
      <c r="AW657" s="14" t="s">
        <v>4</v>
      </c>
      <c r="AX657" s="14" t="s">
        <v>76</v>
      </c>
      <c r="AY657" s="246" t="s">
        <v>125</v>
      </c>
    </row>
    <row r="658" s="2" customFormat="1" ht="24.15" customHeight="1">
      <c r="A658" s="41"/>
      <c r="B658" s="42"/>
      <c r="C658" s="207" t="s">
        <v>747</v>
      </c>
      <c r="D658" s="207" t="s">
        <v>127</v>
      </c>
      <c r="E658" s="208" t="s">
        <v>748</v>
      </c>
      <c r="F658" s="209" t="s">
        <v>749</v>
      </c>
      <c r="G658" s="210" t="s">
        <v>130</v>
      </c>
      <c r="H658" s="211">
        <v>45</v>
      </c>
      <c r="I658" s="212"/>
      <c r="J658" s="213">
        <f>ROUND(I658*H658,2)</f>
        <v>0</v>
      </c>
      <c r="K658" s="209" t="s">
        <v>131</v>
      </c>
      <c r="L658" s="47"/>
      <c r="M658" s="214" t="s">
        <v>19</v>
      </c>
      <c r="N658" s="215" t="s">
        <v>42</v>
      </c>
      <c r="O658" s="87"/>
      <c r="P658" s="216">
        <f>O658*H658</f>
        <v>0</v>
      </c>
      <c r="Q658" s="216">
        <v>0</v>
      </c>
      <c r="R658" s="216">
        <f>Q658*H658</f>
        <v>0</v>
      </c>
      <c r="S658" s="216">
        <v>0.157</v>
      </c>
      <c r="T658" s="217">
        <f>S658*H658</f>
        <v>7.0650000000000004</v>
      </c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R658" s="218" t="s">
        <v>257</v>
      </c>
      <c r="AT658" s="218" t="s">
        <v>127</v>
      </c>
      <c r="AU658" s="218" t="s">
        <v>80</v>
      </c>
      <c r="AY658" s="20" t="s">
        <v>125</v>
      </c>
      <c r="BE658" s="219">
        <f>IF(N658="základní",J658,0)</f>
        <v>0</v>
      </c>
      <c r="BF658" s="219">
        <f>IF(N658="snížená",J658,0)</f>
        <v>0</v>
      </c>
      <c r="BG658" s="219">
        <f>IF(N658="zákl. přenesená",J658,0)</f>
        <v>0</v>
      </c>
      <c r="BH658" s="219">
        <f>IF(N658="sníž. přenesená",J658,0)</f>
        <v>0</v>
      </c>
      <c r="BI658" s="219">
        <f>IF(N658="nulová",J658,0)</f>
        <v>0</v>
      </c>
      <c r="BJ658" s="20" t="s">
        <v>76</v>
      </c>
      <c r="BK658" s="219">
        <f>ROUND(I658*H658,2)</f>
        <v>0</v>
      </c>
      <c r="BL658" s="20" t="s">
        <v>257</v>
      </c>
      <c r="BM658" s="218" t="s">
        <v>750</v>
      </c>
    </row>
    <row r="659" s="2" customFormat="1">
      <c r="A659" s="41"/>
      <c r="B659" s="42"/>
      <c r="C659" s="43"/>
      <c r="D659" s="220" t="s">
        <v>134</v>
      </c>
      <c r="E659" s="43"/>
      <c r="F659" s="221" t="s">
        <v>751</v>
      </c>
      <c r="G659" s="43"/>
      <c r="H659" s="43"/>
      <c r="I659" s="222"/>
      <c r="J659" s="43"/>
      <c r="K659" s="43"/>
      <c r="L659" s="47"/>
      <c r="M659" s="223"/>
      <c r="N659" s="224"/>
      <c r="O659" s="87"/>
      <c r="P659" s="87"/>
      <c r="Q659" s="87"/>
      <c r="R659" s="87"/>
      <c r="S659" s="87"/>
      <c r="T659" s="88"/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T659" s="20" t="s">
        <v>134</v>
      </c>
      <c r="AU659" s="20" t="s">
        <v>80</v>
      </c>
    </row>
    <row r="660" s="13" customFormat="1">
      <c r="A660" s="13"/>
      <c r="B660" s="225"/>
      <c r="C660" s="226"/>
      <c r="D660" s="227" t="s">
        <v>136</v>
      </c>
      <c r="E660" s="228" t="s">
        <v>19</v>
      </c>
      <c r="F660" s="229" t="s">
        <v>137</v>
      </c>
      <c r="G660" s="226"/>
      <c r="H660" s="228" t="s">
        <v>19</v>
      </c>
      <c r="I660" s="230"/>
      <c r="J660" s="226"/>
      <c r="K660" s="226"/>
      <c r="L660" s="231"/>
      <c r="M660" s="232"/>
      <c r="N660" s="233"/>
      <c r="O660" s="233"/>
      <c r="P660" s="233"/>
      <c r="Q660" s="233"/>
      <c r="R660" s="233"/>
      <c r="S660" s="233"/>
      <c r="T660" s="234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5" t="s">
        <v>136</v>
      </c>
      <c r="AU660" s="235" t="s">
        <v>80</v>
      </c>
      <c r="AV660" s="13" t="s">
        <v>76</v>
      </c>
      <c r="AW660" s="13" t="s">
        <v>33</v>
      </c>
      <c r="AX660" s="13" t="s">
        <v>71</v>
      </c>
      <c r="AY660" s="235" t="s">
        <v>125</v>
      </c>
    </row>
    <row r="661" s="14" customFormat="1">
      <c r="A661" s="14"/>
      <c r="B661" s="236"/>
      <c r="C661" s="237"/>
      <c r="D661" s="227" t="s">
        <v>136</v>
      </c>
      <c r="E661" s="238" t="s">
        <v>19</v>
      </c>
      <c r="F661" s="239" t="s">
        <v>391</v>
      </c>
      <c r="G661" s="237"/>
      <c r="H661" s="240">
        <v>45</v>
      </c>
      <c r="I661" s="241"/>
      <c r="J661" s="237"/>
      <c r="K661" s="237"/>
      <c r="L661" s="242"/>
      <c r="M661" s="243"/>
      <c r="N661" s="244"/>
      <c r="O661" s="244"/>
      <c r="P661" s="244"/>
      <c r="Q661" s="244"/>
      <c r="R661" s="244"/>
      <c r="S661" s="244"/>
      <c r="T661" s="245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46" t="s">
        <v>136</v>
      </c>
      <c r="AU661" s="246" t="s">
        <v>80</v>
      </c>
      <c r="AV661" s="14" t="s">
        <v>80</v>
      </c>
      <c r="AW661" s="14" t="s">
        <v>33</v>
      </c>
      <c r="AX661" s="14" t="s">
        <v>76</v>
      </c>
      <c r="AY661" s="246" t="s">
        <v>125</v>
      </c>
    </row>
    <row r="662" s="2" customFormat="1" ht="16.5" customHeight="1">
      <c r="A662" s="41"/>
      <c r="B662" s="42"/>
      <c r="C662" s="207" t="s">
        <v>752</v>
      </c>
      <c r="D662" s="207" t="s">
        <v>127</v>
      </c>
      <c r="E662" s="208" t="s">
        <v>753</v>
      </c>
      <c r="F662" s="209" t="s">
        <v>754</v>
      </c>
      <c r="G662" s="210" t="s">
        <v>130</v>
      </c>
      <c r="H662" s="211">
        <v>45</v>
      </c>
      <c r="I662" s="212"/>
      <c r="J662" s="213">
        <f>ROUND(I662*H662,2)</f>
        <v>0</v>
      </c>
      <c r="K662" s="209" t="s">
        <v>131</v>
      </c>
      <c r="L662" s="47"/>
      <c r="M662" s="214" t="s">
        <v>19</v>
      </c>
      <c r="N662" s="215" t="s">
        <v>42</v>
      </c>
      <c r="O662" s="87"/>
      <c r="P662" s="216">
        <f>O662*H662</f>
        <v>0</v>
      </c>
      <c r="Q662" s="216">
        <v>0.00029999999999999997</v>
      </c>
      <c r="R662" s="216">
        <f>Q662*H662</f>
        <v>0.013499999999999998</v>
      </c>
      <c r="S662" s="216">
        <v>0</v>
      </c>
      <c r="T662" s="217">
        <f>S662*H662</f>
        <v>0</v>
      </c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R662" s="218" t="s">
        <v>257</v>
      </c>
      <c r="AT662" s="218" t="s">
        <v>127</v>
      </c>
      <c r="AU662" s="218" t="s">
        <v>80</v>
      </c>
      <c r="AY662" s="20" t="s">
        <v>125</v>
      </c>
      <c r="BE662" s="219">
        <f>IF(N662="základní",J662,0)</f>
        <v>0</v>
      </c>
      <c r="BF662" s="219">
        <f>IF(N662="snížená",J662,0)</f>
        <v>0</v>
      </c>
      <c r="BG662" s="219">
        <f>IF(N662="zákl. přenesená",J662,0)</f>
        <v>0</v>
      </c>
      <c r="BH662" s="219">
        <f>IF(N662="sníž. přenesená",J662,0)</f>
        <v>0</v>
      </c>
      <c r="BI662" s="219">
        <f>IF(N662="nulová",J662,0)</f>
        <v>0</v>
      </c>
      <c r="BJ662" s="20" t="s">
        <v>76</v>
      </c>
      <c r="BK662" s="219">
        <f>ROUND(I662*H662,2)</f>
        <v>0</v>
      </c>
      <c r="BL662" s="20" t="s">
        <v>257</v>
      </c>
      <c r="BM662" s="218" t="s">
        <v>755</v>
      </c>
    </row>
    <row r="663" s="2" customFormat="1">
      <c r="A663" s="41"/>
      <c r="B663" s="42"/>
      <c r="C663" s="43"/>
      <c r="D663" s="220" t="s">
        <v>134</v>
      </c>
      <c r="E663" s="43"/>
      <c r="F663" s="221" t="s">
        <v>756</v>
      </c>
      <c r="G663" s="43"/>
      <c r="H663" s="43"/>
      <c r="I663" s="222"/>
      <c r="J663" s="43"/>
      <c r="K663" s="43"/>
      <c r="L663" s="47"/>
      <c r="M663" s="223"/>
      <c r="N663" s="224"/>
      <c r="O663" s="87"/>
      <c r="P663" s="87"/>
      <c r="Q663" s="87"/>
      <c r="R663" s="87"/>
      <c r="S663" s="87"/>
      <c r="T663" s="88"/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T663" s="20" t="s">
        <v>134</v>
      </c>
      <c r="AU663" s="20" t="s">
        <v>80</v>
      </c>
    </row>
    <row r="664" s="2" customFormat="1" ht="16.5" customHeight="1">
      <c r="A664" s="41"/>
      <c r="B664" s="42"/>
      <c r="C664" s="207" t="s">
        <v>757</v>
      </c>
      <c r="D664" s="207" t="s">
        <v>127</v>
      </c>
      <c r="E664" s="208" t="s">
        <v>758</v>
      </c>
      <c r="F664" s="209" t="s">
        <v>759</v>
      </c>
      <c r="G664" s="210" t="s">
        <v>143</v>
      </c>
      <c r="H664" s="211">
        <v>150</v>
      </c>
      <c r="I664" s="212"/>
      <c r="J664" s="213">
        <f>ROUND(I664*H664,2)</f>
        <v>0</v>
      </c>
      <c r="K664" s="209" t="s">
        <v>131</v>
      </c>
      <c r="L664" s="47"/>
      <c r="M664" s="214" t="s">
        <v>19</v>
      </c>
      <c r="N664" s="215" t="s">
        <v>42</v>
      </c>
      <c r="O664" s="87"/>
      <c r="P664" s="216">
        <f>O664*H664</f>
        <v>0</v>
      </c>
      <c r="Q664" s="216">
        <v>0.00040601999999999999</v>
      </c>
      <c r="R664" s="216">
        <f>Q664*H664</f>
        <v>0.060902999999999999</v>
      </c>
      <c r="S664" s="216">
        <v>0</v>
      </c>
      <c r="T664" s="217">
        <f>S664*H664</f>
        <v>0</v>
      </c>
      <c r="U664" s="41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  <c r="AR664" s="218" t="s">
        <v>257</v>
      </c>
      <c r="AT664" s="218" t="s">
        <v>127</v>
      </c>
      <c r="AU664" s="218" t="s">
        <v>80</v>
      </c>
      <c r="AY664" s="20" t="s">
        <v>125</v>
      </c>
      <c r="BE664" s="219">
        <f>IF(N664="základní",J664,0)</f>
        <v>0</v>
      </c>
      <c r="BF664" s="219">
        <f>IF(N664="snížená",J664,0)</f>
        <v>0</v>
      </c>
      <c r="BG664" s="219">
        <f>IF(N664="zákl. přenesená",J664,0)</f>
        <v>0</v>
      </c>
      <c r="BH664" s="219">
        <f>IF(N664="sníž. přenesená",J664,0)</f>
        <v>0</v>
      </c>
      <c r="BI664" s="219">
        <f>IF(N664="nulová",J664,0)</f>
        <v>0</v>
      </c>
      <c r="BJ664" s="20" t="s">
        <v>76</v>
      </c>
      <c r="BK664" s="219">
        <f>ROUND(I664*H664,2)</f>
        <v>0</v>
      </c>
      <c r="BL664" s="20" t="s">
        <v>257</v>
      </c>
      <c r="BM664" s="218" t="s">
        <v>760</v>
      </c>
    </row>
    <row r="665" s="2" customFormat="1">
      <c r="A665" s="41"/>
      <c r="B665" s="42"/>
      <c r="C665" s="43"/>
      <c r="D665" s="220" t="s">
        <v>134</v>
      </c>
      <c r="E665" s="43"/>
      <c r="F665" s="221" t="s">
        <v>761</v>
      </c>
      <c r="G665" s="43"/>
      <c r="H665" s="43"/>
      <c r="I665" s="222"/>
      <c r="J665" s="43"/>
      <c r="K665" s="43"/>
      <c r="L665" s="47"/>
      <c r="M665" s="223"/>
      <c r="N665" s="224"/>
      <c r="O665" s="87"/>
      <c r="P665" s="87"/>
      <c r="Q665" s="87"/>
      <c r="R665" s="87"/>
      <c r="S665" s="87"/>
      <c r="T665" s="88"/>
      <c r="U665" s="41"/>
      <c r="V665" s="41"/>
      <c r="W665" s="41"/>
      <c r="X665" s="41"/>
      <c r="Y665" s="41"/>
      <c r="Z665" s="41"/>
      <c r="AA665" s="41"/>
      <c r="AB665" s="41"/>
      <c r="AC665" s="41"/>
      <c r="AD665" s="41"/>
      <c r="AE665" s="41"/>
      <c r="AT665" s="20" t="s">
        <v>134</v>
      </c>
      <c r="AU665" s="20" t="s">
        <v>80</v>
      </c>
    </row>
    <row r="666" s="2" customFormat="1" ht="16.5" customHeight="1">
      <c r="A666" s="41"/>
      <c r="B666" s="42"/>
      <c r="C666" s="207" t="s">
        <v>762</v>
      </c>
      <c r="D666" s="207" t="s">
        <v>127</v>
      </c>
      <c r="E666" s="208" t="s">
        <v>763</v>
      </c>
      <c r="F666" s="209" t="s">
        <v>764</v>
      </c>
      <c r="G666" s="210" t="s">
        <v>130</v>
      </c>
      <c r="H666" s="211">
        <v>3</v>
      </c>
      <c r="I666" s="212"/>
      <c r="J666" s="213">
        <f>ROUND(I666*H666,2)</f>
        <v>0</v>
      </c>
      <c r="K666" s="209" t="s">
        <v>131</v>
      </c>
      <c r="L666" s="47"/>
      <c r="M666" s="214" t="s">
        <v>19</v>
      </c>
      <c r="N666" s="215" t="s">
        <v>42</v>
      </c>
      <c r="O666" s="87"/>
      <c r="P666" s="216">
        <f>O666*H666</f>
        <v>0</v>
      </c>
      <c r="Q666" s="216">
        <v>7.9999999999999996E-06</v>
      </c>
      <c r="R666" s="216">
        <f>Q666*H666</f>
        <v>2.4000000000000001E-05</v>
      </c>
      <c r="S666" s="216">
        <v>0</v>
      </c>
      <c r="T666" s="217">
        <f>S666*H666</f>
        <v>0</v>
      </c>
      <c r="U666" s="41"/>
      <c r="V666" s="41"/>
      <c r="W666" s="41"/>
      <c r="X666" s="41"/>
      <c r="Y666" s="41"/>
      <c r="Z666" s="41"/>
      <c r="AA666" s="41"/>
      <c r="AB666" s="41"/>
      <c r="AC666" s="41"/>
      <c r="AD666" s="41"/>
      <c r="AE666" s="41"/>
      <c r="AR666" s="218" t="s">
        <v>257</v>
      </c>
      <c r="AT666" s="218" t="s">
        <v>127</v>
      </c>
      <c r="AU666" s="218" t="s">
        <v>80</v>
      </c>
      <c r="AY666" s="20" t="s">
        <v>125</v>
      </c>
      <c r="BE666" s="219">
        <f>IF(N666="základní",J666,0)</f>
        <v>0</v>
      </c>
      <c r="BF666" s="219">
        <f>IF(N666="snížená",J666,0)</f>
        <v>0</v>
      </c>
      <c r="BG666" s="219">
        <f>IF(N666="zákl. přenesená",J666,0)</f>
        <v>0</v>
      </c>
      <c r="BH666" s="219">
        <f>IF(N666="sníž. přenesená",J666,0)</f>
        <v>0</v>
      </c>
      <c r="BI666" s="219">
        <f>IF(N666="nulová",J666,0)</f>
        <v>0</v>
      </c>
      <c r="BJ666" s="20" t="s">
        <v>76</v>
      </c>
      <c r="BK666" s="219">
        <f>ROUND(I666*H666,2)</f>
        <v>0</v>
      </c>
      <c r="BL666" s="20" t="s">
        <v>257</v>
      </c>
      <c r="BM666" s="218" t="s">
        <v>765</v>
      </c>
    </row>
    <row r="667" s="2" customFormat="1">
      <c r="A667" s="41"/>
      <c r="B667" s="42"/>
      <c r="C667" s="43"/>
      <c r="D667" s="220" t="s">
        <v>134</v>
      </c>
      <c r="E667" s="43"/>
      <c r="F667" s="221" t="s">
        <v>766</v>
      </c>
      <c r="G667" s="43"/>
      <c r="H667" s="43"/>
      <c r="I667" s="222"/>
      <c r="J667" s="43"/>
      <c r="K667" s="43"/>
      <c r="L667" s="47"/>
      <c r="M667" s="223"/>
      <c r="N667" s="224"/>
      <c r="O667" s="87"/>
      <c r="P667" s="87"/>
      <c r="Q667" s="87"/>
      <c r="R667" s="87"/>
      <c r="S667" s="87"/>
      <c r="T667" s="88"/>
      <c r="U667" s="41"/>
      <c r="V667" s="41"/>
      <c r="W667" s="41"/>
      <c r="X667" s="41"/>
      <c r="Y667" s="41"/>
      <c r="Z667" s="41"/>
      <c r="AA667" s="41"/>
      <c r="AB667" s="41"/>
      <c r="AC667" s="41"/>
      <c r="AD667" s="41"/>
      <c r="AE667" s="41"/>
      <c r="AT667" s="20" t="s">
        <v>134</v>
      </c>
      <c r="AU667" s="20" t="s">
        <v>80</v>
      </c>
    </row>
    <row r="668" s="2" customFormat="1" ht="16.5" customHeight="1">
      <c r="A668" s="41"/>
      <c r="B668" s="42"/>
      <c r="C668" s="207" t="s">
        <v>767</v>
      </c>
      <c r="D668" s="207" t="s">
        <v>127</v>
      </c>
      <c r="E668" s="208" t="s">
        <v>768</v>
      </c>
      <c r="F668" s="209" t="s">
        <v>769</v>
      </c>
      <c r="G668" s="210" t="s">
        <v>130</v>
      </c>
      <c r="H668" s="211">
        <v>45</v>
      </c>
      <c r="I668" s="212"/>
      <c r="J668" s="213">
        <f>ROUND(I668*H668,2)</f>
        <v>0</v>
      </c>
      <c r="K668" s="209" t="s">
        <v>131</v>
      </c>
      <c r="L668" s="47"/>
      <c r="M668" s="214" t="s">
        <v>19</v>
      </c>
      <c r="N668" s="215" t="s">
        <v>42</v>
      </c>
      <c r="O668" s="87"/>
      <c r="P668" s="216">
        <f>O668*H668</f>
        <v>0</v>
      </c>
      <c r="Q668" s="216">
        <v>0</v>
      </c>
      <c r="R668" s="216">
        <f>Q668*H668</f>
        <v>0</v>
      </c>
      <c r="S668" s="216">
        <v>0</v>
      </c>
      <c r="T668" s="217">
        <f>S668*H668</f>
        <v>0</v>
      </c>
      <c r="U668" s="41"/>
      <c r="V668" s="41"/>
      <c r="W668" s="41"/>
      <c r="X668" s="41"/>
      <c r="Y668" s="41"/>
      <c r="Z668" s="41"/>
      <c r="AA668" s="41"/>
      <c r="AB668" s="41"/>
      <c r="AC668" s="41"/>
      <c r="AD668" s="41"/>
      <c r="AE668" s="41"/>
      <c r="AR668" s="218" t="s">
        <v>257</v>
      </c>
      <c r="AT668" s="218" t="s">
        <v>127</v>
      </c>
      <c r="AU668" s="218" t="s">
        <v>80</v>
      </c>
      <c r="AY668" s="20" t="s">
        <v>125</v>
      </c>
      <c r="BE668" s="219">
        <f>IF(N668="základní",J668,0)</f>
        <v>0</v>
      </c>
      <c r="BF668" s="219">
        <f>IF(N668="snížená",J668,0)</f>
        <v>0</v>
      </c>
      <c r="BG668" s="219">
        <f>IF(N668="zákl. přenesená",J668,0)</f>
        <v>0</v>
      </c>
      <c r="BH668" s="219">
        <f>IF(N668="sníž. přenesená",J668,0)</f>
        <v>0</v>
      </c>
      <c r="BI668" s="219">
        <f>IF(N668="nulová",J668,0)</f>
        <v>0</v>
      </c>
      <c r="BJ668" s="20" t="s">
        <v>76</v>
      </c>
      <c r="BK668" s="219">
        <f>ROUND(I668*H668,2)</f>
        <v>0</v>
      </c>
      <c r="BL668" s="20" t="s">
        <v>257</v>
      </c>
      <c r="BM668" s="218" t="s">
        <v>770</v>
      </c>
    </row>
    <row r="669" s="2" customFormat="1">
      <c r="A669" s="41"/>
      <c r="B669" s="42"/>
      <c r="C669" s="43"/>
      <c r="D669" s="220" t="s">
        <v>134</v>
      </c>
      <c r="E669" s="43"/>
      <c r="F669" s="221" t="s">
        <v>771</v>
      </c>
      <c r="G669" s="43"/>
      <c r="H669" s="43"/>
      <c r="I669" s="222"/>
      <c r="J669" s="43"/>
      <c r="K669" s="43"/>
      <c r="L669" s="47"/>
      <c r="M669" s="223"/>
      <c r="N669" s="224"/>
      <c r="O669" s="87"/>
      <c r="P669" s="87"/>
      <c r="Q669" s="87"/>
      <c r="R669" s="87"/>
      <c r="S669" s="87"/>
      <c r="T669" s="88"/>
      <c r="U669" s="41"/>
      <c r="V669" s="41"/>
      <c r="W669" s="41"/>
      <c r="X669" s="41"/>
      <c r="Y669" s="41"/>
      <c r="Z669" s="41"/>
      <c r="AA669" s="41"/>
      <c r="AB669" s="41"/>
      <c r="AC669" s="41"/>
      <c r="AD669" s="41"/>
      <c r="AE669" s="41"/>
      <c r="AT669" s="20" t="s">
        <v>134</v>
      </c>
      <c r="AU669" s="20" t="s">
        <v>80</v>
      </c>
    </row>
    <row r="670" s="13" customFormat="1">
      <c r="A670" s="13"/>
      <c r="B670" s="225"/>
      <c r="C670" s="226"/>
      <c r="D670" s="227" t="s">
        <v>136</v>
      </c>
      <c r="E670" s="228" t="s">
        <v>19</v>
      </c>
      <c r="F670" s="229" t="s">
        <v>137</v>
      </c>
      <c r="G670" s="226"/>
      <c r="H670" s="228" t="s">
        <v>19</v>
      </c>
      <c r="I670" s="230"/>
      <c r="J670" s="226"/>
      <c r="K670" s="226"/>
      <c r="L670" s="231"/>
      <c r="M670" s="232"/>
      <c r="N670" s="233"/>
      <c r="O670" s="233"/>
      <c r="P670" s="233"/>
      <c r="Q670" s="233"/>
      <c r="R670" s="233"/>
      <c r="S670" s="233"/>
      <c r="T670" s="234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35" t="s">
        <v>136</v>
      </c>
      <c r="AU670" s="235" t="s">
        <v>80</v>
      </c>
      <c r="AV670" s="13" t="s">
        <v>76</v>
      </c>
      <c r="AW670" s="13" t="s">
        <v>33</v>
      </c>
      <c r="AX670" s="13" t="s">
        <v>71</v>
      </c>
      <c r="AY670" s="235" t="s">
        <v>125</v>
      </c>
    </row>
    <row r="671" s="14" customFormat="1">
      <c r="A671" s="14"/>
      <c r="B671" s="236"/>
      <c r="C671" s="237"/>
      <c r="D671" s="227" t="s">
        <v>136</v>
      </c>
      <c r="E671" s="238" t="s">
        <v>19</v>
      </c>
      <c r="F671" s="239" t="s">
        <v>391</v>
      </c>
      <c r="G671" s="237"/>
      <c r="H671" s="240">
        <v>45</v>
      </c>
      <c r="I671" s="241"/>
      <c r="J671" s="237"/>
      <c r="K671" s="237"/>
      <c r="L671" s="242"/>
      <c r="M671" s="243"/>
      <c r="N671" s="244"/>
      <c r="O671" s="244"/>
      <c r="P671" s="244"/>
      <c r="Q671" s="244"/>
      <c r="R671" s="244"/>
      <c r="S671" s="244"/>
      <c r="T671" s="245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6" t="s">
        <v>136</v>
      </c>
      <c r="AU671" s="246" t="s">
        <v>80</v>
      </c>
      <c r="AV671" s="14" t="s">
        <v>80</v>
      </c>
      <c r="AW671" s="14" t="s">
        <v>33</v>
      </c>
      <c r="AX671" s="14" t="s">
        <v>76</v>
      </c>
      <c r="AY671" s="246" t="s">
        <v>125</v>
      </c>
    </row>
    <row r="672" s="2" customFormat="1" ht="16.5" customHeight="1">
      <c r="A672" s="41"/>
      <c r="B672" s="42"/>
      <c r="C672" s="207" t="s">
        <v>772</v>
      </c>
      <c r="D672" s="207" t="s">
        <v>127</v>
      </c>
      <c r="E672" s="208" t="s">
        <v>773</v>
      </c>
      <c r="F672" s="209" t="s">
        <v>774</v>
      </c>
      <c r="G672" s="210" t="s">
        <v>143</v>
      </c>
      <c r="H672" s="211">
        <v>105</v>
      </c>
      <c r="I672" s="212"/>
      <c r="J672" s="213">
        <f>ROUND(I672*H672,2)</f>
        <v>0</v>
      </c>
      <c r="K672" s="209" t="s">
        <v>19</v>
      </c>
      <c r="L672" s="47"/>
      <c r="M672" s="214" t="s">
        <v>19</v>
      </c>
      <c r="N672" s="215" t="s">
        <v>42</v>
      </c>
      <c r="O672" s="87"/>
      <c r="P672" s="216">
        <f>O672*H672</f>
        <v>0</v>
      </c>
      <c r="Q672" s="216">
        <v>0</v>
      </c>
      <c r="R672" s="216">
        <f>Q672*H672</f>
        <v>0</v>
      </c>
      <c r="S672" s="216">
        <v>0</v>
      </c>
      <c r="T672" s="217">
        <f>S672*H672</f>
        <v>0</v>
      </c>
      <c r="U672" s="41"/>
      <c r="V672" s="41"/>
      <c r="W672" s="41"/>
      <c r="X672" s="41"/>
      <c r="Y672" s="41"/>
      <c r="Z672" s="41"/>
      <c r="AA672" s="41"/>
      <c r="AB672" s="41"/>
      <c r="AC672" s="41"/>
      <c r="AD672" s="41"/>
      <c r="AE672" s="41"/>
      <c r="AR672" s="218" t="s">
        <v>257</v>
      </c>
      <c r="AT672" s="218" t="s">
        <v>127</v>
      </c>
      <c r="AU672" s="218" t="s">
        <v>80</v>
      </c>
      <c r="AY672" s="20" t="s">
        <v>125</v>
      </c>
      <c r="BE672" s="219">
        <f>IF(N672="základní",J672,0)</f>
        <v>0</v>
      </c>
      <c r="BF672" s="219">
        <f>IF(N672="snížená",J672,0)</f>
        <v>0</v>
      </c>
      <c r="BG672" s="219">
        <f>IF(N672="zákl. přenesená",J672,0)</f>
        <v>0</v>
      </c>
      <c r="BH672" s="219">
        <f>IF(N672="sníž. přenesená",J672,0)</f>
        <v>0</v>
      </c>
      <c r="BI672" s="219">
        <f>IF(N672="nulová",J672,0)</f>
        <v>0</v>
      </c>
      <c r="BJ672" s="20" t="s">
        <v>76</v>
      </c>
      <c r="BK672" s="219">
        <f>ROUND(I672*H672,2)</f>
        <v>0</v>
      </c>
      <c r="BL672" s="20" t="s">
        <v>257</v>
      </c>
      <c r="BM672" s="218" t="s">
        <v>775</v>
      </c>
    </row>
    <row r="673" s="13" customFormat="1">
      <c r="A673" s="13"/>
      <c r="B673" s="225"/>
      <c r="C673" s="226"/>
      <c r="D673" s="227" t="s">
        <v>136</v>
      </c>
      <c r="E673" s="228" t="s">
        <v>19</v>
      </c>
      <c r="F673" s="229" t="s">
        <v>137</v>
      </c>
      <c r="G673" s="226"/>
      <c r="H673" s="228" t="s">
        <v>19</v>
      </c>
      <c r="I673" s="230"/>
      <c r="J673" s="226"/>
      <c r="K673" s="226"/>
      <c r="L673" s="231"/>
      <c r="M673" s="232"/>
      <c r="N673" s="233"/>
      <c r="O673" s="233"/>
      <c r="P673" s="233"/>
      <c r="Q673" s="233"/>
      <c r="R673" s="233"/>
      <c r="S673" s="233"/>
      <c r="T673" s="234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5" t="s">
        <v>136</v>
      </c>
      <c r="AU673" s="235" t="s">
        <v>80</v>
      </c>
      <c r="AV673" s="13" t="s">
        <v>76</v>
      </c>
      <c r="AW673" s="13" t="s">
        <v>33</v>
      </c>
      <c r="AX673" s="13" t="s">
        <v>71</v>
      </c>
      <c r="AY673" s="235" t="s">
        <v>125</v>
      </c>
    </row>
    <row r="674" s="14" customFormat="1">
      <c r="A674" s="14"/>
      <c r="B674" s="236"/>
      <c r="C674" s="237"/>
      <c r="D674" s="227" t="s">
        <v>136</v>
      </c>
      <c r="E674" s="238" t="s">
        <v>19</v>
      </c>
      <c r="F674" s="239" t="s">
        <v>776</v>
      </c>
      <c r="G674" s="237"/>
      <c r="H674" s="240">
        <v>105</v>
      </c>
      <c r="I674" s="241"/>
      <c r="J674" s="237"/>
      <c r="K674" s="237"/>
      <c r="L674" s="242"/>
      <c r="M674" s="243"/>
      <c r="N674" s="244"/>
      <c r="O674" s="244"/>
      <c r="P674" s="244"/>
      <c r="Q674" s="244"/>
      <c r="R674" s="244"/>
      <c r="S674" s="244"/>
      <c r="T674" s="245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46" t="s">
        <v>136</v>
      </c>
      <c r="AU674" s="246" t="s">
        <v>80</v>
      </c>
      <c r="AV674" s="14" t="s">
        <v>80</v>
      </c>
      <c r="AW674" s="14" t="s">
        <v>33</v>
      </c>
      <c r="AX674" s="14" t="s">
        <v>76</v>
      </c>
      <c r="AY674" s="246" t="s">
        <v>125</v>
      </c>
    </row>
    <row r="675" s="2" customFormat="1" ht="16.5" customHeight="1">
      <c r="A675" s="41"/>
      <c r="B675" s="42"/>
      <c r="C675" s="207" t="s">
        <v>777</v>
      </c>
      <c r="D675" s="207" t="s">
        <v>127</v>
      </c>
      <c r="E675" s="208" t="s">
        <v>778</v>
      </c>
      <c r="F675" s="209" t="s">
        <v>779</v>
      </c>
      <c r="G675" s="210" t="s">
        <v>143</v>
      </c>
      <c r="H675" s="211">
        <v>50</v>
      </c>
      <c r="I675" s="212"/>
      <c r="J675" s="213">
        <f>ROUND(I675*H675,2)</f>
        <v>0</v>
      </c>
      <c r="K675" s="209" t="s">
        <v>19</v>
      </c>
      <c r="L675" s="47"/>
      <c r="M675" s="214" t="s">
        <v>19</v>
      </c>
      <c r="N675" s="215" t="s">
        <v>42</v>
      </c>
      <c r="O675" s="87"/>
      <c r="P675" s="216">
        <f>O675*H675</f>
        <v>0</v>
      </c>
      <c r="Q675" s="216">
        <v>0</v>
      </c>
      <c r="R675" s="216">
        <f>Q675*H675</f>
        <v>0</v>
      </c>
      <c r="S675" s="216">
        <v>0</v>
      </c>
      <c r="T675" s="217">
        <f>S675*H675</f>
        <v>0</v>
      </c>
      <c r="U675" s="41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R675" s="218" t="s">
        <v>257</v>
      </c>
      <c r="AT675" s="218" t="s">
        <v>127</v>
      </c>
      <c r="AU675" s="218" t="s">
        <v>80</v>
      </c>
      <c r="AY675" s="20" t="s">
        <v>125</v>
      </c>
      <c r="BE675" s="219">
        <f>IF(N675="základní",J675,0)</f>
        <v>0</v>
      </c>
      <c r="BF675" s="219">
        <f>IF(N675="snížená",J675,0)</f>
        <v>0</v>
      </c>
      <c r="BG675" s="219">
        <f>IF(N675="zákl. přenesená",J675,0)</f>
        <v>0</v>
      </c>
      <c r="BH675" s="219">
        <f>IF(N675="sníž. přenesená",J675,0)</f>
        <v>0</v>
      </c>
      <c r="BI675" s="219">
        <f>IF(N675="nulová",J675,0)</f>
        <v>0</v>
      </c>
      <c r="BJ675" s="20" t="s">
        <v>76</v>
      </c>
      <c r="BK675" s="219">
        <f>ROUND(I675*H675,2)</f>
        <v>0</v>
      </c>
      <c r="BL675" s="20" t="s">
        <v>257</v>
      </c>
      <c r="BM675" s="218" t="s">
        <v>780</v>
      </c>
    </row>
    <row r="676" s="13" customFormat="1">
      <c r="A676" s="13"/>
      <c r="B676" s="225"/>
      <c r="C676" s="226"/>
      <c r="D676" s="227" t="s">
        <v>136</v>
      </c>
      <c r="E676" s="228" t="s">
        <v>19</v>
      </c>
      <c r="F676" s="229" t="s">
        <v>137</v>
      </c>
      <c r="G676" s="226"/>
      <c r="H676" s="228" t="s">
        <v>19</v>
      </c>
      <c r="I676" s="230"/>
      <c r="J676" s="226"/>
      <c r="K676" s="226"/>
      <c r="L676" s="231"/>
      <c r="M676" s="232"/>
      <c r="N676" s="233"/>
      <c r="O676" s="233"/>
      <c r="P676" s="233"/>
      <c r="Q676" s="233"/>
      <c r="R676" s="233"/>
      <c r="S676" s="233"/>
      <c r="T676" s="234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5" t="s">
        <v>136</v>
      </c>
      <c r="AU676" s="235" t="s">
        <v>80</v>
      </c>
      <c r="AV676" s="13" t="s">
        <v>76</v>
      </c>
      <c r="AW676" s="13" t="s">
        <v>33</v>
      </c>
      <c r="AX676" s="13" t="s">
        <v>71</v>
      </c>
      <c r="AY676" s="235" t="s">
        <v>125</v>
      </c>
    </row>
    <row r="677" s="14" customFormat="1">
      <c r="A677" s="14"/>
      <c r="B677" s="236"/>
      <c r="C677" s="237"/>
      <c r="D677" s="227" t="s">
        <v>136</v>
      </c>
      <c r="E677" s="238" t="s">
        <v>19</v>
      </c>
      <c r="F677" s="239" t="s">
        <v>611</v>
      </c>
      <c r="G677" s="237"/>
      <c r="H677" s="240">
        <v>50</v>
      </c>
      <c r="I677" s="241"/>
      <c r="J677" s="237"/>
      <c r="K677" s="237"/>
      <c r="L677" s="242"/>
      <c r="M677" s="243"/>
      <c r="N677" s="244"/>
      <c r="O677" s="244"/>
      <c r="P677" s="244"/>
      <c r="Q677" s="244"/>
      <c r="R677" s="244"/>
      <c r="S677" s="244"/>
      <c r="T677" s="245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6" t="s">
        <v>136</v>
      </c>
      <c r="AU677" s="246" t="s">
        <v>80</v>
      </c>
      <c r="AV677" s="14" t="s">
        <v>80</v>
      </c>
      <c r="AW677" s="14" t="s">
        <v>33</v>
      </c>
      <c r="AX677" s="14" t="s">
        <v>76</v>
      </c>
      <c r="AY677" s="246" t="s">
        <v>125</v>
      </c>
    </row>
    <row r="678" s="2" customFormat="1" ht="37.8" customHeight="1">
      <c r="A678" s="41"/>
      <c r="B678" s="42"/>
      <c r="C678" s="207" t="s">
        <v>781</v>
      </c>
      <c r="D678" s="207" t="s">
        <v>127</v>
      </c>
      <c r="E678" s="208" t="s">
        <v>782</v>
      </c>
      <c r="F678" s="209" t="s">
        <v>783</v>
      </c>
      <c r="G678" s="210" t="s">
        <v>253</v>
      </c>
      <c r="H678" s="211">
        <v>7.8799999999999999</v>
      </c>
      <c r="I678" s="212"/>
      <c r="J678" s="213">
        <f>ROUND(I678*H678,2)</f>
        <v>0</v>
      </c>
      <c r="K678" s="209" t="s">
        <v>131</v>
      </c>
      <c r="L678" s="47"/>
      <c r="M678" s="214" t="s">
        <v>19</v>
      </c>
      <c r="N678" s="215" t="s">
        <v>42</v>
      </c>
      <c r="O678" s="87"/>
      <c r="P678" s="216">
        <f>O678*H678</f>
        <v>0</v>
      </c>
      <c r="Q678" s="216">
        <v>0</v>
      </c>
      <c r="R678" s="216">
        <f>Q678*H678</f>
        <v>0</v>
      </c>
      <c r="S678" s="216">
        <v>0</v>
      </c>
      <c r="T678" s="217">
        <f>S678*H678</f>
        <v>0</v>
      </c>
      <c r="U678" s="41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R678" s="218" t="s">
        <v>257</v>
      </c>
      <c r="AT678" s="218" t="s">
        <v>127</v>
      </c>
      <c r="AU678" s="218" t="s">
        <v>80</v>
      </c>
      <c r="AY678" s="20" t="s">
        <v>125</v>
      </c>
      <c r="BE678" s="219">
        <f>IF(N678="základní",J678,0)</f>
        <v>0</v>
      </c>
      <c r="BF678" s="219">
        <f>IF(N678="snížená",J678,0)</f>
        <v>0</v>
      </c>
      <c r="BG678" s="219">
        <f>IF(N678="zákl. přenesená",J678,0)</f>
        <v>0</v>
      </c>
      <c r="BH678" s="219">
        <f>IF(N678="sníž. přenesená",J678,0)</f>
        <v>0</v>
      </c>
      <c r="BI678" s="219">
        <f>IF(N678="nulová",J678,0)</f>
        <v>0</v>
      </c>
      <c r="BJ678" s="20" t="s">
        <v>76</v>
      </c>
      <c r="BK678" s="219">
        <f>ROUND(I678*H678,2)</f>
        <v>0</v>
      </c>
      <c r="BL678" s="20" t="s">
        <v>257</v>
      </c>
      <c r="BM678" s="218" t="s">
        <v>784</v>
      </c>
    </row>
    <row r="679" s="2" customFormat="1">
      <c r="A679" s="41"/>
      <c r="B679" s="42"/>
      <c r="C679" s="43"/>
      <c r="D679" s="220" t="s">
        <v>134</v>
      </c>
      <c r="E679" s="43"/>
      <c r="F679" s="221" t="s">
        <v>785</v>
      </c>
      <c r="G679" s="43"/>
      <c r="H679" s="43"/>
      <c r="I679" s="222"/>
      <c r="J679" s="43"/>
      <c r="K679" s="43"/>
      <c r="L679" s="47"/>
      <c r="M679" s="223"/>
      <c r="N679" s="224"/>
      <c r="O679" s="87"/>
      <c r="P679" s="87"/>
      <c r="Q679" s="87"/>
      <c r="R679" s="87"/>
      <c r="S679" s="87"/>
      <c r="T679" s="88"/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T679" s="20" t="s">
        <v>134</v>
      </c>
      <c r="AU679" s="20" t="s">
        <v>80</v>
      </c>
    </row>
    <row r="680" s="12" customFormat="1" ht="22.8" customHeight="1">
      <c r="A680" s="12"/>
      <c r="B680" s="191"/>
      <c r="C680" s="192"/>
      <c r="D680" s="193" t="s">
        <v>70</v>
      </c>
      <c r="E680" s="205" t="s">
        <v>786</v>
      </c>
      <c r="F680" s="205" t="s">
        <v>787</v>
      </c>
      <c r="G680" s="192"/>
      <c r="H680" s="192"/>
      <c r="I680" s="195"/>
      <c r="J680" s="206">
        <f>BK680</f>
        <v>0</v>
      </c>
      <c r="K680" s="192"/>
      <c r="L680" s="197"/>
      <c r="M680" s="198"/>
      <c r="N680" s="199"/>
      <c r="O680" s="199"/>
      <c r="P680" s="200">
        <f>SUM(P681:P693)</f>
        <v>0</v>
      </c>
      <c r="Q680" s="199"/>
      <c r="R680" s="200">
        <f>SUM(R681:R693)</f>
        <v>0</v>
      </c>
      <c r="S680" s="199"/>
      <c r="T680" s="201">
        <f>SUM(T681:T693)</f>
        <v>0.84060000000000001</v>
      </c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R680" s="202" t="s">
        <v>80</v>
      </c>
      <c r="AT680" s="203" t="s">
        <v>70</v>
      </c>
      <c r="AU680" s="203" t="s">
        <v>76</v>
      </c>
      <c r="AY680" s="202" t="s">
        <v>125</v>
      </c>
      <c r="BK680" s="204">
        <f>SUM(BK681:BK693)</f>
        <v>0</v>
      </c>
    </row>
    <row r="681" s="2" customFormat="1" ht="16.5" customHeight="1">
      <c r="A681" s="41"/>
      <c r="B681" s="42"/>
      <c r="C681" s="207" t="s">
        <v>788</v>
      </c>
      <c r="D681" s="207" t="s">
        <v>127</v>
      </c>
      <c r="E681" s="208" t="s">
        <v>789</v>
      </c>
      <c r="F681" s="209" t="s">
        <v>790</v>
      </c>
      <c r="G681" s="210" t="s">
        <v>130</v>
      </c>
      <c r="H681" s="211">
        <v>10.25</v>
      </c>
      <c r="I681" s="212"/>
      <c r="J681" s="213">
        <f>ROUND(I681*H681,2)</f>
        <v>0</v>
      </c>
      <c r="K681" s="209" t="s">
        <v>131</v>
      </c>
      <c r="L681" s="47"/>
      <c r="M681" s="214" t="s">
        <v>19</v>
      </c>
      <c r="N681" s="215" t="s">
        <v>42</v>
      </c>
      <c r="O681" s="87"/>
      <c r="P681" s="216">
        <f>O681*H681</f>
        <v>0</v>
      </c>
      <c r="Q681" s="216">
        <v>0</v>
      </c>
      <c r="R681" s="216">
        <f>Q681*H681</f>
        <v>0</v>
      </c>
      <c r="S681" s="216">
        <v>0.081500000000000003</v>
      </c>
      <c r="T681" s="217">
        <f>S681*H681</f>
        <v>0.83537499999999998</v>
      </c>
      <c r="U681" s="41"/>
      <c r="V681" s="41"/>
      <c r="W681" s="41"/>
      <c r="X681" s="41"/>
      <c r="Y681" s="41"/>
      <c r="Z681" s="41"/>
      <c r="AA681" s="41"/>
      <c r="AB681" s="41"/>
      <c r="AC681" s="41"/>
      <c r="AD681" s="41"/>
      <c r="AE681" s="41"/>
      <c r="AR681" s="218" t="s">
        <v>257</v>
      </c>
      <c r="AT681" s="218" t="s">
        <v>127</v>
      </c>
      <c r="AU681" s="218" t="s">
        <v>80</v>
      </c>
      <c r="AY681" s="20" t="s">
        <v>125</v>
      </c>
      <c r="BE681" s="219">
        <f>IF(N681="základní",J681,0)</f>
        <v>0</v>
      </c>
      <c r="BF681" s="219">
        <f>IF(N681="snížená",J681,0)</f>
        <v>0</v>
      </c>
      <c r="BG681" s="219">
        <f>IF(N681="zákl. přenesená",J681,0)</f>
        <v>0</v>
      </c>
      <c r="BH681" s="219">
        <f>IF(N681="sníž. přenesená",J681,0)</f>
        <v>0</v>
      </c>
      <c r="BI681" s="219">
        <f>IF(N681="nulová",J681,0)</f>
        <v>0</v>
      </c>
      <c r="BJ681" s="20" t="s">
        <v>76</v>
      </c>
      <c r="BK681" s="219">
        <f>ROUND(I681*H681,2)</f>
        <v>0</v>
      </c>
      <c r="BL681" s="20" t="s">
        <v>257</v>
      </c>
      <c r="BM681" s="218" t="s">
        <v>791</v>
      </c>
    </row>
    <row r="682" s="2" customFormat="1">
      <c r="A682" s="41"/>
      <c r="B682" s="42"/>
      <c r="C682" s="43"/>
      <c r="D682" s="220" t="s">
        <v>134</v>
      </c>
      <c r="E682" s="43"/>
      <c r="F682" s="221" t="s">
        <v>792</v>
      </c>
      <c r="G682" s="43"/>
      <c r="H682" s="43"/>
      <c r="I682" s="222"/>
      <c r="J682" s="43"/>
      <c r="K682" s="43"/>
      <c r="L682" s="47"/>
      <c r="M682" s="223"/>
      <c r="N682" s="224"/>
      <c r="O682" s="87"/>
      <c r="P682" s="87"/>
      <c r="Q682" s="87"/>
      <c r="R682" s="87"/>
      <c r="S682" s="87"/>
      <c r="T682" s="88"/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T682" s="20" t="s">
        <v>134</v>
      </c>
      <c r="AU682" s="20" t="s">
        <v>80</v>
      </c>
    </row>
    <row r="683" s="13" customFormat="1">
      <c r="A683" s="13"/>
      <c r="B683" s="225"/>
      <c r="C683" s="226"/>
      <c r="D683" s="227" t="s">
        <v>136</v>
      </c>
      <c r="E683" s="228" t="s">
        <v>19</v>
      </c>
      <c r="F683" s="229" t="s">
        <v>137</v>
      </c>
      <c r="G683" s="226"/>
      <c r="H683" s="228" t="s">
        <v>19</v>
      </c>
      <c r="I683" s="230"/>
      <c r="J683" s="226"/>
      <c r="K683" s="226"/>
      <c r="L683" s="231"/>
      <c r="M683" s="232"/>
      <c r="N683" s="233"/>
      <c r="O683" s="233"/>
      <c r="P683" s="233"/>
      <c r="Q683" s="233"/>
      <c r="R683" s="233"/>
      <c r="S683" s="233"/>
      <c r="T683" s="234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5" t="s">
        <v>136</v>
      </c>
      <c r="AU683" s="235" t="s">
        <v>80</v>
      </c>
      <c r="AV683" s="13" t="s">
        <v>76</v>
      </c>
      <c r="AW683" s="13" t="s">
        <v>33</v>
      </c>
      <c r="AX683" s="13" t="s">
        <v>71</v>
      </c>
      <c r="AY683" s="235" t="s">
        <v>125</v>
      </c>
    </row>
    <row r="684" s="13" customFormat="1">
      <c r="A684" s="13"/>
      <c r="B684" s="225"/>
      <c r="C684" s="226"/>
      <c r="D684" s="227" t="s">
        <v>136</v>
      </c>
      <c r="E684" s="228" t="s">
        <v>19</v>
      </c>
      <c r="F684" s="229" t="s">
        <v>192</v>
      </c>
      <c r="G684" s="226"/>
      <c r="H684" s="228" t="s">
        <v>19</v>
      </c>
      <c r="I684" s="230"/>
      <c r="J684" s="226"/>
      <c r="K684" s="226"/>
      <c r="L684" s="231"/>
      <c r="M684" s="232"/>
      <c r="N684" s="233"/>
      <c r="O684" s="233"/>
      <c r="P684" s="233"/>
      <c r="Q684" s="233"/>
      <c r="R684" s="233"/>
      <c r="S684" s="233"/>
      <c r="T684" s="234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5" t="s">
        <v>136</v>
      </c>
      <c r="AU684" s="235" t="s">
        <v>80</v>
      </c>
      <c r="AV684" s="13" t="s">
        <v>76</v>
      </c>
      <c r="AW684" s="13" t="s">
        <v>33</v>
      </c>
      <c r="AX684" s="13" t="s">
        <v>71</v>
      </c>
      <c r="AY684" s="235" t="s">
        <v>125</v>
      </c>
    </row>
    <row r="685" s="14" customFormat="1">
      <c r="A685" s="14"/>
      <c r="B685" s="236"/>
      <c r="C685" s="237"/>
      <c r="D685" s="227" t="s">
        <v>136</v>
      </c>
      <c r="E685" s="238" t="s">
        <v>19</v>
      </c>
      <c r="F685" s="239" t="s">
        <v>193</v>
      </c>
      <c r="G685" s="237"/>
      <c r="H685" s="240">
        <v>9</v>
      </c>
      <c r="I685" s="241"/>
      <c r="J685" s="237"/>
      <c r="K685" s="237"/>
      <c r="L685" s="242"/>
      <c r="M685" s="243"/>
      <c r="N685" s="244"/>
      <c r="O685" s="244"/>
      <c r="P685" s="244"/>
      <c r="Q685" s="244"/>
      <c r="R685" s="244"/>
      <c r="S685" s="244"/>
      <c r="T685" s="245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46" t="s">
        <v>136</v>
      </c>
      <c r="AU685" s="246" t="s">
        <v>80</v>
      </c>
      <c r="AV685" s="14" t="s">
        <v>80</v>
      </c>
      <c r="AW685" s="14" t="s">
        <v>33</v>
      </c>
      <c r="AX685" s="14" t="s">
        <v>71</v>
      </c>
      <c r="AY685" s="246" t="s">
        <v>125</v>
      </c>
    </row>
    <row r="686" s="14" customFormat="1">
      <c r="A686" s="14"/>
      <c r="B686" s="236"/>
      <c r="C686" s="237"/>
      <c r="D686" s="227" t="s">
        <v>136</v>
      </c>
      <c r="E686" s="238" t="s">
        <v>19</v>
      </c>
      <c r="F686" s="239" t="s">
        <v>793</v>
      </c>
      <c r="G686" s="237"/>
      <c r="H686" s="240">
        <v>1.25</v>
      </c>
      <c r="I686" s="241"/>
      <c r="J686" s="237"/>
      <c r="K686" s="237"/>
      <c r="L686" s="242"/>
      <c r="M686" s="243"/>
      <c r="N686" s="244"/>
      <c r="O686" s="244"/>
      <c r="P686" s="244"/>
      <c r="Q686" s="244"/>
      <c r="R686" s="244"/>
      <c r="S686" s="244"/>
      <c r="T686" s="245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6" t="s">
        <v>136</v>
      </c>
      <c r="AU686" s="246" t="s">
        <v>80</v>
      </c>
      <c r="AV686" s="14" t="s">
        <v>80</v>
      </c>
      <c r="AW686" s="14" t="s">
        <v>33</v>
      </c>
      <c r="AX686" s="14" t="s">
        <v>71</v>
      </c>
      <c r="AY686" s="246" t="s">
        <v>125</v>
      </c>
    </row>
    <row r="687" s="15" customFormat="1">
      <c r="A687" s="15"/>
      <c r="B687" s="247"/>
      <c r="C687" s="248"/>
      <c r="D687" s="227" t="s">
        <v>136</v>
      </c>
      <c r="E687" s="249" t="s">
        <v>19</v>
      </c>
      <c r="F687" s="250" t="s">
        <v>165</v>
      </c>
      <c r="G687" s="248"/>
      <c r="H687" s="251">
        <v>10.25</v>
      </c>
      <c r="I687" s="252"/>
      <c r="J687" s="248"/>
      <c r="K687" s="248"/>
      <c r="L687" s="253"/>
      <c r="M687" s="254"/>
      <c r="N687" s="255"/>
      <c r="O687" s="255"/>
      <c r="P687" s="255"/>
      <c r="Q687" s="255"/>
      <c r="R687" s="255"/>
      <c r="S687" s="255"/>
      <c r="T687" s="256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T687" s="257" t="s">
        <v>136</v>
      </c>
      <c r="AU687" s="257" t="s">
        <v>80</v>
      </c>
      <c r="AV687" s="15" t="s">
        <v>132</v>
      </c>
      <c r="AW687" s="15" t="s">
        <v>33</v>
      </c>
      <c r="AX687" s="15" t="s">
        <v>76</v>
      </c>
      <c r="AY687" s="257" t="s">
        <v>125</v>
      </c>
    </row>
    <row r="688" s="2" customFormat="1" ht="16.5" customHeight="1">
      <c r="A688" s="41"/>
      <c r="B688" s="42"/>
      <c r="C688" s="207" t="s">
        <v>794</v>
      </c>
      <c r="D688" s="207" t="s">
        <v>127</v>
      </c>
      <c r="E688" s="208" t="s">
        <v>795</v>
      </c>
      <c r="F688" s="209" t="s">
        <v>796</v>
      </c>
      <c r="G688" s="210" t="s">
        <v>143</v>
      </c>
      <c r="H688" s="211">
        <v>27.5</v>
      </c>
      <c r="I688" s="212"/>
      <c r="J688" s="213">
        <f>ROUND(I688*H688,2)</f>
        <v>0</v>
      </c>
      <c r="K688" s="209" t="s">
        <v>131</v>
      </c>
      <c r="L688" s="47"/>
      <c r="M688" s="214" t="s">
        <v>19</v>
      </c>
      <c r="N688" s="215" t="s">
        <v>42</v>
      </c>
      <c r="O688" s="87"/>
      <c r="P688" s="216">
        <f>O688*H688</f>
        <v>0</v>
      </c>
      <c r="Q688" s="216">
        <v>0</v>
      </c>
      <c r="R688" s="216">
        <f>Q688*H688</f>
        <v>0</v>
      </c>
      <c r="S688" s="216">
        <v>0.00019000000000000001</v>
      </c>
      <c r="T688" s="217">
        <f>S688*H688</f>
        <v>0.0052250000000000005</v>
      </c>
      <c r="U688" s="41"/>
      <c r="V688" s="41"/>
      <c r="W688" s="41"/>
      <c r="X688" s="41"/>
      <c r="Y688" s="41"/>
      <c r="Z688" s="41"/>
      <c r="AA688" s="41"/>
      <c r="AB688" s="41"/>
      <c r="AC688" s="41"/>
      <c r="AD688" s="41"/>
      <c r="AE688" s="41"/>
      <c r="AR688" s="218" t="s">
        <v>257</v>
      </c>
      <c r="AT688" s="218" t="s">
        <v>127</v>
      </c>
      <c r="AU688" s="218" t="s">
        <v>80</v>
      </c>
      <c r="AY688" s="20" t="s">
        <v>125</v>
      </c>
      <c r="BE688" s="219">
        <f>IF(N688="základní",J688,0)</f>
        <v>0</v>
      </c>
      <c r="BF688" s="219">
        <f>IF(N688="snížená",J688,0)</f>
        <v>0</v>
      </c>
      <c r="BG688" s="219">
        <f>IF(N688="zákl. přenesená",J688,0)</f>
        <v>0</v>
      </c>
      <c r="BH688" s="219">
        <f>IF(N688="sníž. přenesená",J688,0)</f>
        <v>0</v>
      </c>
      <c r="BI688" s="219">
        <f>IF(N688="nulová",J688,0)</f>
        <v>0</v>
      </c>
      <c r="BJ688" s="20" t="s">
        <v>76</v>
      </c>
      <c r="BK688" s="219">
        <f>ROUND(I688*H688,2)</f>
        <v>0</v>
      </c>
      <c r="BL688" s="20" t="s">
        <v>257</v>
      </c>
      <c r="BM688" s="218" t="s">
        <v>797</v>
      </c>
    </row>
    <row r="689" s="2" customFormat="1">
      <c r="A689" s="41"/>
      <c r="B689" s="42"/>
      <c r="C689" s="43"/>
      <c r="D689" s="220" t="s">
        <v>134</v>
      </c>
      <c r="E689" s="43"/>
      <c r="F689" s="221" t="s">
        <v>798</v>
      </c>
      <c r="G689" s="43"/>
      <c r="H689" s="43"/>
      <c r="I689" s="222"/>
      <c r="J689" s="43"/>
      <c r="K689" s="43"/>
      <c r="L689" s="47"/>
      <c r="M689" s="223"/>
      <c r="N689" s="224"/>
      <c r="O689" s="87"/>
      <c r="P689" s="87"/>
      <c r="Q689" s="87"/>
      <c r="R689" s="87"/>
      <c r="S689" s="87"/>
      <c r="T689" s="88"/>
      <c r="U689" s="41"/>
      <c r="V689" s="41"/>
      <c r="W689" s="41"/>
      <c r="X689" s="41"/>
      <c r="Y689" s="41"/>
      <c r="Z689" s="41"/>
      <c r="AA689" s="41"/>
      <c r="AB689" s="41"/>
      <c r="AC689" s="41"/>
      <c r="AD689" s="41"/>
      <c r="AE689" s="41"/>
      <c r="AT689" s="20" t="s">
        <v>134</v>
      </c>
      <c r="AU689" s="20" t="s">
        <v>80</v>
      </c>
    </row>
    <row r="690" s="13" customFormat="1">
      <c r="A690" s="13"/>
      <c r="B690" s="225"/>
      <c r="C690" s="226"/>
      <c r="D690" s="227" t="s">
        <v>136</v>
      </c>
      <c r="E690" s="228" t="s">
        <v>19</v>
      </c>
      <c r="F690" s="229" t="s">
        <v>137</v>
      </c>
      <c r="G690" s="226"/>
      <c r="H690" s="228" t="s">
        <v>19</v>
      </c>
      <c r="I690" s="230"/>
      <c r="J690" s="226"/>
      <c r="K690" s="226"/>
      <c r="L690" s="231"/>
      <c r="M690" s="232"/>
      <c r="N690" s="233"/>
      <c r="O690" s="233"/>
      <c r="P690" s="233"/>
      <c r="Q690" s="233"/>
      <c r="R690" s="233"/>
      <c r="S690" s="233"/>
      <c r="T690" s="234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5" t="s">
        <v>136</v>
      </c>
      <c r="AU690" s="235" t="s">
        <v>80</v>
      </c>
      <c r="AV690" s="13" t="s">
        <v>76</v>
      </c>
      <c r="AW690" s="13" t="s">
        <v>33</v>
      </c>
      <c r="AX690" s="13" t="s">
        <v>71</v>
      </c>
      <c r="AY690" s="235" t="s">
        <v>125</v>
      </c>
    </row>
    <row r="691" s="14" customFormat="1">
      <c r="A691" s="14"/>
      <c r="B691" s="236"/>
      <c r="C691" s="237"/>
      <c r="D691" s="227" t="s">
        <v>136</v>
      </c>
      <c r="E691" s="238" t="s">
        <v>19</v>
      </c>
      <c r="F691" s="239" t="s">
        <v>672</v>
      </c>
      <c r="G691" s="237"/>
      <c r="H691" s="240">
        <v>22.5</v>
      </c>
      <c r="I691" s="241"/>
      <c r="J691" s="237"/>
      <c r="K691" s="237"/>
      <c r="L691" s="242"/>
      <c r="M691" s="243"/>
      <c r="N691" s="244"/>
      <c r="O691" s="244"/>
      <c r="P691" s="244"/>
      <c r="Q691" s="244"/>
      <c r="R691" s="244"/>
      <c r="S691" s="244"/>
      <c r="T691" s="245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46" t="s">
        <v>136</v>
      </c>
      <c r="AU691" s="246" t="s">
        <v>80</v>
      </c>
      <c r="AV691" s="14" t="s">
        <v>80</v>
      </c>
      <c r="AW691" s="14" t="s">
        <v>33</v>
      </c>
      <c r="AX691" s="14" t="s">
        <v>71</v>
      </c>
      <c r="AY691" s="246" t="s">
        <v>125</v>
      </c>
    </row>
    <row r="692" s="14" customFormat="1">
      <c r="A692" s="14"/>
      <c r="B692" s="236"/>
      <c r="C692" s="237"/>
      <c r="D692" s="227" t="s">
        <v>136</v>
      </c>
      <c r="E692" s="238" t="s">
        <v>19</v>
      </c>
      <c r="F692" s="239" t="s">
        <v>799</v>
      </c>
      <c r="G692" s="237"/>
      <c r="H692" s="240">
        <v>5</v>
      </c>
      <c r="I692" s="241"/>
      <c r="J692" s="237"/>
      <c r="K692" s="237"/>
      <c r="L692" s="242"/>
      <c r="M692" s="243"/>
      <c r="N692" s="244"/>
      <c r="O692" s="244"/>
      <c r="P692" s="244"/>
      <c r="Q692" s="244"/>
      <c r="R692" s="244"/>
      <c r="S692" s="244"/>
      <c r="T692" s="245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46" t="s">
        <v>136</v>
      </c>
      <c r="AU692" s="246" t="s">
        <v>80</v>
      </c>
      <c r="AV692" s="14" t="s">
        <v>80</v>
      </c>
      <c r="AW692" s="14" t="s">
        <v>33</v>
      </c>
      <c r="AX692" s="14" t="s">
        <v>71</v>
      </c>
      <c r="AY692" s="246" t="s">
        <v>125</v>
      </c>
    </row>
    <row r="693" s="15" customFormat="1">
      <c r="A693" s="15"/>
      <c r="B693" s="247"/>
      <c r="C693" s="248"/>
      <c r="D693" s="227" t="s">
        <v>136</v>
      </c>
      <c r="E693" s="249" t="s">
        <v>19</v>
      </c>
      <c r="F693" s="250" t="s">
        <v>165</v>
      </c>
      <c r="G693" s="248"/>
      <c r="H693" s="251">
        <v>27.5</v>
      </c>
      <c r="I693" s="252"/>
      <c r="J693" s="248"/>
      <c r="K693" s="248"/>
      <c r="L693" s="253"/>
      <c r="M693" s="279"/>
      <c r="N693" s="280"/>
      <c r="O693" s="280"/>
      <c r="P693" s="280"/>
      <c r="Q693" s="280"/>
      <c r="R693" s="280"/>
      <c r="S693" s="280"/>
      <c r="T693" s="281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57" t="s">
        <v>136</v>
      </c>
      <c r="AU693" s="257" t="s">
        <v>80</v>
      </c>
      <c r="AV693" s="15" t="s">
        <v>132</v>
      </c>
      <c r="AW693" s="15" t="s">
        <v>33</v>
      </c>
      <c r="AX693" s="15" t="s">
        <v>76</v>
      </c>
      <c r="AY693" s="257" t="s">
        <v>125</v>
      </c>
    </row>
    <row r="694" s="2" customFormat="1" ht="6.96" customHeight="1">
      <c r="A694" s="41"/>
      <c r="B694" s="62"/>
      <c r="C694" s="63"/>
      <c r="D694" s="63"/>
      <c r="E694" s="63"/>
      <c r="F694" s="63"/>
      <c r="G694" s="63"/>
      <c r="H694" s="63"/>
      <c r="I694" s="63"/>
      <c r="J694" s="63"/>
      <c r="K694" s="63"/>
      <c r="L694" s="47"/>
      <c r="M694" s="41"/>
      <c r="O694" s="41"/>
      <c r="P694" s="41"/>
      <c r="Q694" s="41"/>
      <c r="R694" s="41"/>
      <c r="S694" s="41"/>
      <c r="T694" s="41"/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</row>
  </sheetData>
  <sheetProtection sheet="1" autoFilter="0" formatColumns="0" formatRows="0" objects="1" scenarios="1" spinCount="100000" saltValue="9AYzWocROPknMyiDMx7ZBtuGIqnJE96/hjOONlwT7sZ1AhQ6Ryz5xmuTcyP7rzQfj/xrUlAiWkveG0hpVxMzbw==" hashValue="noRq6jp+TZ2sKol4xZ9bBluPqHfU7Xt/qf1T/ECvtotDFVBuNiDaBrpSCshM/6X0HJ5HmcwA9f6+r1/LDVBwmg==" algorithmName="SHA-512" password="CC35"/>
  <autoFilter ref="C95:K693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hyperlinks>
    <hyperlink ref="F100" r:id="rId1" display="https://podminky.urs.cz/item/CS_URS_2025_01/113106023"/>
    <hyperlink ref="F136" r:id="rId2" display="https://podminky.urs.cz/item/CS_URS_2025_01/566301111"/>
    <hyperlink ref="F140" r:id="rId3" display="https://podminky.urs.cz/item/CS_URS_2025_01/596211130"/>
    <hyperlink ref="F146" r:id="rId4" display="https://podminky.urs.cz/item/CS_URS_2025_01/622151001"/>
    <hyperlink ref="F157" r:id="rId5" display="https://podminky.urs.cz/item/CS_URS_2025_01/622211011"/>
    <hyperlink ref="F172" r:id="rId6" display="https://podminky.urs.cz/item/CS_URS_2025_01/622511112"/>
    <hyperlink ref="F183" r:id="rId7" display="https://podminky.urs.cz/item/CS_URS_2025_01/629991001"/>
    <hyperlink ref="F185" r:id="rId8" display="https://podminky.urs.cz/item/CS_URS_2025_01/631311135"/>
    <hyperlink ref="F190" r:id="rId9" display="https://podminky.urs.cz/item/CS_URS_2025_01/631312141"/>
    <hyperlink ref="F201" r:id="rId10" display="https://podminky.urs.cz/item/CS_URS_2025_01/631319175"/>
    <hyperlink ref="F203" r:id="rId11" display="https://podminky.urs.cz/item/CS_URS_2025_01/631362021"/>
    <hyperlink ref="F207" r:id="rId12" display="https://podminky.urs.cz/item/CS_URS_2025_01/632450122"/>
    <hyperlink ref="F213" r:id="rId13" display="https://podminky.urs.cz/item/CS_URS_2025_01/632450131"/>
    <hyperlink ref="F235" r:id="rId14" display="https://podminky.urs.cz/item/CS_URS_2025_01/644941112"/>
    <hyperlink ref="F241" r:id="rId15" display="https://podminky.urs.cz/item/CS_URS_2025_01/644941121"/>
    <hyperlink ref="F246" r:id="rId16" display="https://podminky.urs.cz/item/CS_URS_2025_01/916991121"/>
    <hyperlink ref="F250" r:id="rId17" display="https://podminky.urs.cz/item/CS_URS_2025_01/935113111"/>
    <hyperlink ref="F256" r:id="rId18" display="https://podminky.urs.cz/item/CS_URS_2025_01/935923216"/>
    <hyperlink ref="F259" r:id="rId19" display="https://podminky.urs.cz/item/CS_URS_2025_01/965043341"/>
    <hyperlink ref="F264" r:id="rId20" display="https://podminky.urs.cz/item/CS_URS_2025_01/965049111"/>
    <hyperlink ref="F266" r:id="rId21" display="https://podminky.urs.cz/item/CS_URS_2025_01/966080103"/>
    <hyperlink ref="F272" r:id="rId22" display="https://podminky.urs.cz/item/CS_URS_2025_01/974042532"/>
    <hyperlink ref="F274" r:id="rId23" display="https://podminky.urs.cz/item/CS_URS_2025_01/974042544"/>
    <hyperlink ref="F281" r:id="rId24" display="https://podminky.urs.cz/item/CS_URS_2025_01/974042553"/>
    <hyperlink ref="F287" r:id="rId25" display="https://podminky.urs.cz/item/CS_URS_2025_01/977312112"/>
    <hyperlink ref="F296" r:id="rId26" display="https://podminky.urs.cz/item/CS_URS_2025_01/979051121"/>
    <hyperlink ref="F300" r:id="rId27" display="https://podminky.urs.cz/item/CS_URS_2025_01/985112131"/>
    <hyperlink ref="F313" r:id="rId28" display="https://podminky.urs.cz/item/CS_URS_2025_01/985131311"/>
    <hyperlink ref="F344" r:id="rId29" display="https://podminky.urs.cz/item/CS_URS_2025_01/985311112"/>
    <hyperlink ref="F353" r:id="rId30" display="https://podminky.urs.cz/item/CS_URS_2025_01/985311311"/>
    <hyperlink ref="F362" r:id="rId31" display="https://podminky.urs.cz/item/CS_URS_2025_01/985311912"/>
    <hyperlink ref="F365" r:id="rId32" display="https://podminky.urs.cz/item/CS_URS_2025_01/985321111"/>
    <hyperlink ref="F372" r:id="rId33" display="https://podminky.urs.cz/item/CS_URS_2025_01/985321112"/>
    <hyperlink ref="F379" r:id="rId34" display="https://podminky.urs.cz/item/CS_URS_2025_01/985321912"/>
    <hyperlink ref="F382" r:id="rId35" display="https://podminky.urs.cz/item/CS_URS_2025_01/985323112"/>
    <hyperlink ref="F394" r:id="rId36" display="https://podminky.urs.cz/item/CS_URS_2025_01/985323912"/>
    <hyperlink ref="F397" r:id="rId37" display="https://podminky.urs.cz/item/CS_URS_2025_01/997013211"/>
    <hyperlink ref="F399" r:id="rId38" display="https://podminky.urs.cz/item/CS_URS_2025_01/997013501"/>
    <hyperlink ref="F401" r:id="rId39" display="https://podminky.urs.cz/item/CS_URS_2025_01/997013509"/>
    <hyperlink ref="F404" r:id="rId40" display="https://podminky.urs.cz/item/CS_URS_2025_01/997013631"/>
    <hyperlink ref="F407" r:id="rId41" display="https://podminky.urs.cz/item/CS_URS_2025_01/998018001"/>
    <hyperlink ref="F411" r:id="rId42" display="https://podminky.urs.cz/item/CS_URS_2025_01/711141811"/>
    <hyperlink ref="F419" r:id="rId43" display="https://podminky.urs.cz/item/CS_URS_2025_01/711493111"/>
    <hyperlink ref="F434" r:id="rId44" display="https://podminky.urs.cz/item/CS_URS_2025_01/711493121"/>
    <hyperlink ref="F451" r:id="rId45" display="https://podminky.urs.cz/item/CS_URS_2025_01/998711121"/>
    <hyperlink ref="F454" r:id="rId46" display="https://podminky.urs.cz/item/CS_URS_2025_01/713120822"/>
    <hyperlink ref="F463" r:id="rId47" display="https://podminky.urs.cz/item/CS_URS_2024_02/7212114-VP"/>
    <hyperlink ref="F466" r:id="rId48" display="https://podminky.urs.cz/item/CS_URS_2025_01/764001811"/>
    <hyperlink ref="F473" r:id="rId49" display="https://podminky.urs.cz/item/CS_URS_2025_01/767161843"/>
    <hyperlink ref="F484" r:id="rId50" display="https://podminky.urs.cz/item/CS_URS_2025_01/767531121"/>
    <hyperlink ref="F491" r:id="rId51" display="https://podminky.urs.cz/item/CS_URS_2025_01/767531215"/>
    <hyperlink ref="F497" r:id="rId52" display="https://podminky.urs.cz/item/CS_URS_2025_01/767531811"/>
    <hyperlink ref="F505" r:id="rId53" display="https://podminky.urs.cz/item/CS_URS_2025_01/767531821"/>
    <hyperlink ref="F532" r:id="rId54" display="https://podminky.urs.cz/item/CS_URS_2025_01/998767121"/>
    <hyperlink ref="F535" r:id="rId55" display="https://podminky.urs.cz/item/CS_URS_2025_01/771111011"/>
    <hyperlink ref="F541" r:id="rId56" display="https://podminky.urs.cz/item/CS_URS_2024_02/771111012"/>
    <hyperlink ref="F547" r:id="rId57" display="https://podminky.urs.cz/item/CS_URS_2025_01/771121011"/>
    <hyperlink ref="F554" r:id="rId58" display="https://podminky.urs.cz/item/CS_URS_2025_01/771161011"/>
    <hyperlink ref="F565" r:id="rId59" display="https://podminky.urs.cz/item/CS_URS_2025_01/771161022"/>
    <hyperlink ref="F573" r:id="rId60" display="https://podminky.urs.cz/item/CS_URS_2025_01/771271832"/>
    <hyperlink ref="F579" r:id="rId61" display="https://podminky.urs.cz/item/CS_URS_2025_01/771274231"/>
    <hyperlink ref="F588" r:id="rId62" display="https://podminky.urs.cz/item/CS_URS_2025_01/771471810"/>
    <hyperlink ref="F596" r:id="rId63" display="https://podminky.urs.cz/item/CS_URS_2025_01/771474112"/>
    <hyperlink ref="F607" r:id="rId64" display="https://podminky.urs.cz/item/CS_URS_2025_01/771571810"/>
    <hyperlink ref="F621" r:id="rId65" display="https://podminky.urs.cz/item/CS_URS_2025_01/771574416"/>
    <hyperlink ref="F627" r:id="rId66" display="https://podminky.urs.cz/item/CS_URS_2025_01/771591115"/>
    <hyperlink ref="F629" r:id="rId67" display="https://podminky.urs.cz/item/CS_URS_2025_01/771591184"/>
    <hyperlink ref="F631" r:id="rId68" display="https://podminky.urs.cz/item/CS_URS_2025_01/771591186"/>
    <hyperlink ref="F633" r:id="rId69" display="https://podminky.urs.cz/item/CS_URS_2025_01/771592011"/>
    <hyperlink ref="F640" r:id="rId70" display="https://podminky.urs.cz/item/CS_URS_2025_01/998771121"/>
    <hyperlink ref="F643" r:id="rId71" display="https://podminky.urs.cz/item/CS_URS_2025_01/772231312"/>
    <hyperlink ref="F659" r:id="rId72" display="https://podminky.urs.cz/item/CS_URS_2025_01/772232811"/>
    <hyperlink ref="F663" r:id="rId73" display="https://podminky.urs.cz/item/CS_URS_2025_01/772991111"/>
    <hyperlink ref="F665" r:id="rId74" display="https://podminky.urs.cz/item/CS_URS_2025_01/772991115"/>
    <hyperlink ref="F667" r:id="rId75" display="https://podminky.urs.cz/item/CS_URS_2025_01/772991411"/>
    <hyperlink ref="F669" r:id="rId76" display="https://podminky.urs.cz/item/CS_URS_2025_01/772991441"/>
    <hyperlink ref="F679" r:id="rId77" display="https://podminky.urs.cz/item/CS_URS_2025_01/998772121"/>
    <hyperlink ref="F682" r:id="rId78" display="https://podminky.urs.cz/item/CS_URS_2025_01/781471810"/>
    <hyperlink ref="F689" r:id="rId79" display="https://podminky.urs.cz/item/CS_URS_2025_01/7814918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80</v>
      </c>
    </row>
    <row r="4" s="1" customFormat="1" ht="24.96" customHeight="1">
      <c r="B4" s="23"/>
      <c r="D4" s="133" t="s">
        <v>86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Oprava vstupního prostoru Chittussiho 10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87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800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21. 3. 2025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32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35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37</v>
      </c>
      <c r="E30" s="41"/>
      <c r="F30" s="41"/>
      <c r="G30" s="41"/>
      <c r="H30" s="41"/>
      <c r="I30" s="41"/>
      <c r="J30" s="147">
        <f>ROUND(J86,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39</v>
      </c>
      <c r="G32" s="41"/>
      <c r="H32" s="41"/>
      <c r="I32" s="148" t="s">
        <v>38</v>
      </c>
      <c r="J32" s="148" t="s">
        <v>40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41</v>
      </c>
      <c r="E33" s="135" t="s">
        <v>42</v>
      </c>
      <c r="F33" s="150">
        <f>ROUND((SUM(BE86:BE115)),  2)</f>
        <v>0</v>
      </c>
      <c r="G33" s="41"/>
      <c r="H33" s="41"/>
      <c r="I33" s="151">
        <v>0.20999999999999999</v>
      </c>
      <c r="J33" s="150">
        <f>ROUND(((SUM(BE86:BE115))*I33),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43</v>
      </c>
      <c r="F34" s="150">
        <f>ROUND((SUM(BF86:BF115)),  2)</f>
        <v>0</v>
      </c>
      <c r="G34" s="41"/>
      <c r="H34" s="41"/>
      <c r="I34" s="151">
        <v>0.12</v>
      </c>
      <c r="J34" s="150">
        <f>ROUND(((SUM(BF86:BF115))*I34),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44</v>
      </c>
      <c r="F35" s="150">
        <f>ROUND((SUM(BG86:BG115)),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45</v>
      </c>
      <c r="F36" s="150">
        <f>ROUND((SUM(BH86:BH115)),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46</v>
      </c>
      <c r="F37" s="150">
        <f>ROUND((SUM(BI86:BI115)),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89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Oprava vstupního prostoru Chittussiho 10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87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2 - Zdravotechnika - kanalizace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21. 3. 2025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Ostravsá Univerzita</v>
      </c>
      <c r="G54" s="43"/>
      <c r="H54" s="43"/>
      <c r="I54" s="35" t="s">
        <v>31</v>
      </c>
      <c r="J54" s="39" t="str">
        <f>E21</f>
        <v>Ateliér Simona Group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Ateliér Simona Group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90</v>
      </c>
      <c r="D57" s="165"/>
      <c r="E57" s="165"/>
      <c r="F57" s="165"/>
      <c r="G57" s="165"/>
      <c r="H57" s="165"/>
      <c r="I57" s="165"/>
      <c r="J57" s="166" t="s">
        <v>91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69</v>
      </c>
      <c r="D59" s="43"/>
      <c r="E59" s="43"/>
      <c r="F59" s="43"/>
      <c r="G59" s="43"/>
      <c r="H59" s="43"/>
      <c r="I59" s="43"/>
      <c r="J59" s="105">
        <f>J86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92</v>
      </c>
    </row>
    <row r="60" s="9" customFormat="1" ht="24.96" customHeight="1">
      <c r="A60" s="9"/>
      <c r="B60" s="168"/>
      <c r="C60" s="169"/>
      <c r="D60" s="170" t="s">
        <v>801</v>
      </c>
      <c r="E60" s="171"/>
      <c r="F60" s="171"/>
      <c r="G60" s="171"/>
      <c r="H60" s="171"/>
      <c r="I60" s="171"/>
      <c r="J60" s="172">
        <f>J87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802</v>
      </c>
      <c r="E61" s="177"/>
      <c r="F61" s="177"/>
      <c r="G61" s="177"/>
      <c r="H61" s="177"/>
      <c r="I61" s="177"/>
      <c r="J61" s="178">
        <f>J88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803</v>
      </c>
      <c r="E62" s="177"/>
      <c r="F62" s="177"/>
      <c r="G62" s="177"/>
      <c r="H62" s="177"/>
      <c r="I62" s="177"/>
      <c r="J62" s="178">
        <f>J91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804</v>
      </c>
      <c r="E63" s="177"/>
      <c r="F63" s="177"/>
      <c r="G63" s="177"/>
      <c r="H63" s="177"/>
      <c r="I63" s="177"/>
      <c r="J63" s="178">
        <f>J96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805</v>
      </c>
      <c r="E64" s="177"/>
      <c r="F64" s="177"/>
      <c r="G64" s="177"/>
      <c r="H64" s="177"/>
      <c r="I64" s="177"/>
      <c r="J64" s="178">
        <f>J100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806</v>
      </c>
      <c r="E65" s="177"/>
      <c r="F65" s="177"/>
      <c r="G65" s="177"/>
      <c r="H65" s="177"/>
      <c r="I65" s="177"/>
      <c r="J65" s="178">
        <f>J107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807</v>
      </c>
      <c r="E66" s="177"/>
      <c r="F66" s="177"/>
      <c r="G66" s="177"/>
      <c r="H66" s="177"/>
      <c r="I66" s="177"/>
      <c r="J66" s="178">
        <f>J109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110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16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63" t="str">
        <f>E7</f>
        <v>Oprava vstupního prostoru Chittussiho 10</v>
      </c>
      <c r="F76" s="35"/>
      <c r="G76" s="35"/>
      <c r="H76" s="35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87</v>
      </c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72" t="str">
        <f>E9</f>
        <v>2 - Zdravotechnika - kanalizace</v>
      </c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21</v>
      </c>
      <c r="D80" s="43"/>
      <c r="E80" s="43"/>
      <c r="F80" s="30" t="str">
        <f>F12</f>
        <v xml:space="preserve"> </v>
      </c>
      <c r="G80" s="43"/>
      <c r="H80" s="43"/>
      <c r="I80" s="35" t="s">
        <v>23</v>
      </c>
      <c r="J80" s="75" t="str">
        <f>IF(J12="","",J12)</f>
        <v>21. 3. 2025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25</v>
      </c>
      <c r="D82" s="43"/>
      <c r="E82" s="43"/>
      <c r="F82" s="30" t="str">
        <f>E15</f>
        <v>Ostravsá Univerzita</v>
      </c>
      <c r="G82" s="43"/>
      <c r="H82" s="43"/>
      <c r="I82" s="35" t="s">
        <v>31</v>
      </c>
      <c r="J82" s="39" t="str">
        <f>E21</f>
        <v>Ateliér Simona Group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29</v>
      </c>
      <c r="D83" s="43"/>
      <c r="E83" s="43"/>
      <c r="F83" s="30" t="str">
        <f>IF(E18="","",E18)</f>
        <v>Vyplň údaj</v>
      </c>
      <c r="G83" s="43"/>
      <c r="H83" s="43"/>
      <c r="I83" s="35" t="s">
        <v>34</v>
      </c>
      <c r="J83" s="39" t="str">
        <f>E24</f>
        <v>Ateliér Simona Group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0.32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1" customFormat="1" ht="29.28" customHeight="1">
      <c r="A85" s="180"/>
      <c r="B85" s="181"/>
      <c r="C85" s="182" t="s">
        <v>111</v>
      </c>
      <c r="D85" s="183" t="s">
        <v>56</v>
      </c>
      <c r="E85" s="183" t="s">
        <v>52</v>
      </c>
      <c r="F85" s="183" t="s">
        <v>53</v>
      </c>
      <c r="G85" s="183" t="s">
        <v>112</v>
      </c>
      <c r="H85" s="183" t="s">
        <v>113</v>
      </c>
      <c r="I85" s="183" t="s">
        <v>114</v>
      </c>
      <c r="J85" s="183" t="s">
        <v>91</v>
      </c>
      <c r="K85" s="184" t="s">
        <v>115</v>
      </c>
      <c r="L85" s="185"/>
      <c r="M85" s="95" t="s">
        <v>19</v>
      </c>
      <c r="N85" s="96" t="s">
        <v>41</v>
      </c>
      <c r="O85" s="96" t="s">
        <v>116</v>
      </c>
      <c r="P85" s="96" t="s">
        <v>117</v>
      </c>
      <c r="Q85" s="96" t="s">
        <v>118</v>
      </c>
      <c r="R85" s="96" t="s">
        <v>119</v>
      </c>
      <c r="S85" s="96" t="s">
        <v>120</v>
      </c>
      <c r="T85" s="97" t="s">
        <v>121</v>
      </c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41"/>
      <c r="B86" s="42"/>
      <c r="C86" s="102" t="s">
        <v>122</v>
      </c>
      <c r="D86" s="43"/>
      <c r="E86" s="43"/>
      <c r="F86" s="43"/>
      <c r="G86" s="43"/>
      <c r="H86" s="43"/>
      <c r="I86" s="43"/>
      <c r="J86" s="186">
        <f>BK86</f>
        <v>0</v>
      </c>
      <c r="K86" s="43"/>
      <c r="L86" s="47"/>
      <c r="M86" s="98"/>
      <c r="N86" s="187"/>
      <c r="O86" s="99"/>
      <c r="P86" s="188">
        <f>P87</f>
        <v>0</v>
      </c>
      <c r="Q86" s="99"/>
      <c r="R86" s="188">
        <f>R87</f>
        <v>0</v>
      </c>
      <c r="S86" s="99"/>
      <c r="T86" s="189">
        <f>T87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70</v>
      </c>
      <c r="AU86" s="20" t="s">
        <v>92</v>
      </c>
      <c r="BK86" s="190">
        <f>BK87</f>
        <v>0</v>
      </c>
    </row>
    <row r="87" s="12" customFormat="1" ht="25.92" customHeight="1">
      <c r="A87" s="12"/>
      <c r="B87" s="191"/>
      <c r="C87" s="192"/>
      <c r="D87" s="193" t="s">
        <v>70</v>
      </c>
      <c r="E87" s="194" t="s">
        <v>808</v>
      </c>
      <c r="F87" s="194" t="s">
        <v>81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P88+P91+P96+P100+P107+P109</f>
        <v>0</v>
      </c>
      <c r="Q87" s="199"/>
      <c r="R87" s="200">
        <f>R88+R91+R96+R100+R107+R109</f>
        <v>0</v>
      </c>
      <c r="S87" s="199"/>
      <c r="T87" s="201">
        <f>T88+T91+T96+T100+T107+T109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76</v>
      </c>
      <c r="AT87" s="203" t="s">
        <v>70</v>
      </c>
      <c r="AU87" s="203" t="s">
        <v>71</v>
      </c>
      <c r="AY87" s="202" t="s">
        <v>125</v>
      </c>
      <c r="BK87" s="204">
        <f>BK88+BK91+BK96+BK100+BK107+BK109</f>
        <v>0</v>
      </c>
    </row>
    <row r="88" s="12" customFormat="1" ht="22.8" customHeight="1">
      <c r="A88" s="12"/>
      <c r="B88" s="191"/>
      <c r="C88" s="192"/>
      <c r="D88" s="193" t="s">
        <v>70</v>
      </c>
      <c r="E88" s="205" t="s">
        <v>233</v>
      </c>
      <c r="F88" s="205" t="s">
        <v>809</v>
      </c>
      <c r="G88" s="192"/>
      <c r="H88" s="192"/>
      <c r="I88" s="195"/>
      <c r="J88" s="206">
        <f>BK88</f>
        <v>0</v>
      </c>
      <c r="K88" s="192"/>
      <c r="L88" s="197"/>
      <c r="M88" s="198"/>
      <c r="N88" s="199"/>
      <c r="O88" s="199"/>
      <c r="P88" s="200">
        <f>SUM(P89:P90)</f>
        <v>0</v>
      </c>
      <c r="Q88" s="199"/>
      <c r="R88" s="200">
        <f>SUM(R89:R90)</f>
        <v>0</v>
      </c>
      <c r="S88" s="199"/>
      <c r="T88" s="201">
        <f>SUM(T89:T90)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76</v>
      </c>
      <c r="AT88" s="203" t="s">
        <v>70</v>
      </c>
      <c r="AU88" s="203" t="s">
        <v>76</v>
      </c>
      <c r="AY88" s="202" t="s">
        <v>125</v>
      </c>
      <c r="BK88" s="204">
        <f>SUM(BK89:BK90)</f>
        <v>0</v>
      </c>
    </row>
    <row r="89" s="2" customFormat="1" ht="16.5" customHeight="1">
      <c r="A89" s="41"/>
      <c r="B89" s="42"/>
      <c r="C89" s="207" t="s">
        <v>76</v>
      </c>
      <c r="D89" s="207" t="s">
        <v>127</v>
      </c>
      <c r="E89" s="208" t="s">
        <v>810</v>
      </c>
      <c r="F89" s="209" t="s">
        <v>811</v>
      </c>
      <c r="G89" s="210" t="s">
        <v>812</v>
      </c>
      <c r="H89" s="211">
        <v>4.4000000000000004</v>
      </c>
      <c r="I89" s="212"/>
      <c r="J89" s="213">
        <f>ROUND(I89*H89,2)</f>
        <v>0</v>
      </c>
      <c r="K89" s="209" t="s">
        <v>19</v>
      </c>
      <c r="L89" s="47"/>
      <c r="M89" s="214" t="s">
        <v>19</v>
      </c>
      <c r="N89" s="215" t="s">
        <v>42</v>
      </c>
      <c r="O89" s="87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8" t="s">
        <v>132</v>
      </c>
      <c r="AT89" s="218" t="s">
        <v>127</v>
      </c>
      <c r="AU89" s="218" t="s">
        <v>80</v>
      </c>
      <c r="AY89" s="20" t="s">
        <v>125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20" t="s">
        <v>76</v>
      </c>
      <c r="BK89" s="219">
        <f>ROUND(I89*H89,2)</f>
        <v>0</v>
      </c>
      <c r="BL89" s="20" t="s">
        <v>132</v>
      </c>
      <c r="BM89" s="218" t="s">
        <v>184</v>
      </c>
    </row>
    <row r="90" s="2" customFormat="1" ht="16.5" customHeight="1">
      <c r="A90" s="41"/>
      <c r="B90" s="42"/>
      <c r="C90" s="207" t="s">
        <v>80</v>
      </c>
      <c r="D90" s="207" t="s">
        <v>127</v>
      </c>
      <c r="E90" s="208" t="s">
        <v>813</v>
      </c>
      <c r="F90" s="209" t="s">
        <v>814</v>
      </c>
      <c r="G90" s="210" t="s">
        <v>812</v>
      </c>
      <c r="H90" s="211">
        <v>4.4000000000000004</v>
      </c>
      <c r="I90" s="212"/>
      <c r="J90" s="213">
        <f>ROUND(I90*H90,2)</f>
        <v>0</v>
      </c>
      <c r="K90" s="209" t="s">
        <v>19</v>
      </c>
      <c r="L90" s="47"/>
      <c r="M90" s="214" t="s">
        <v>19</v>
      </c>
      <c r="N90" s="215" t="s">
        <v>42</v>
      </c>
      <c r="O90" s="87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8" t="s">
        <v>132</v>
      </c>
      <c r="AT90" s="218" t="s">
        <v>127</v>
      </c>
      <c r="AU90" s="218" t="s">
        <v>80</v>
      </c>
      <c r="AY90" s="20" t="s">
        <v>125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20" t="s">
        <v>76</v>
      </c>
      <c r="BK90" s="219">
        <f>ROUND(I90*H90,2)</f>
        <v>0</v>
      </c>
      <c r="BL90" s="20" t="s">
        <v>132</v>
      </c>
      <c r="BM90" s="218" t="s">
        <v>205</v>
      </c>
    </row>
    <row r="91" s="12" customFormat="1" ht="22.8" customHeight="1">
      <c r="A91" s="12"/>
      <c r="B91" s="191"/>
      <c r="C91" s="192"/>
      <c r="D91" s="193" t="s">
        <v>70</v>
      </c>
      <c r="E91" s="205" t="s">
        <v>250</v>
      </c>
      <c r="F91" s="205" t="s">
        <v>815</v>
      </c>
      <c r="G91" s="192"/>
      <c r="H91" s="192"/>
      <c r="I91" s="195"/>
      <c r="J91" s="206">
        <f>BK91</f>
        <v>0</v>
      </c>
      <c r="K91" s="192"/>
      <c r="L91" s="197"/>
      <c r="M91" s="198"/>
      <c r="N91" s="199"/>
      <c r="O91" s="199"/>
      <c r="P91" s="200">
        <f>SUM(P92:P95)</f>
        <v>0</v>
      </c>
      <c r="Q91" s="199"/>
      <c r="R91" s="200">
        <f>SUM(R92:R95)</f>
        <v>0</v>
      </c>
      <c r="S91" s="199"/>
      <c r="T91" s="201">
        <f>SUM(T92:T95)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2" t="s">
        <v>76</v>
      </c>
      <c r="AT91" s="203" t="s">
        <v>70</v>
      </c>
      <c r="AU91" s="203" t="s">
        <v>76</v>
      </c>
      <c r="AY91" s="202" t="s">
        <v>125</v>
      </c>
      <c r="BK91" s="204">
        <f>SUM(BK92:BK95)</f>
        <v>0</v>
      </c>
    </row>
    <row r="92" s="2" customFormat="1" ht="16.5" customHeight="1">
      <c r="A92" s="41"/>
      <c r="B92" s="42"/>
      <c r="C92" s="207" t="s">
        <v>139</v>
      </c>
      <c r="D92" s="207" t="s">
        <v>127</v>
      </c>
      <c r="E92" s="208" t="s">
        <v>816</v>
      </c>
      <c r="F92" s="209" t="s">
        <v>817</v>
      </c>
      <c r="G92" s="210" t="s">
        <v>818</v>
      </c>
      <c r="H92" s="211">
        <v>10.35</v>
      </c>
      <c r="I92" s="212"/>
      <c r="J92" s="213">
        <f>ROUND(I92*H92,2)</f>
        <v>0</v>
      </c>
      <c r="K92" s="209" t="s">
        <v>19</v>
      </c>
      <c r="L92" s="47"/>
      <c r="M92" s="214" t="s">
        <v>19</v>
      </c>
      <c r="N92" s="215" t="s">
        <v>42</v>
      </c>
      <c r="O92" s="87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132</v>
      </c>
      <c r="AT92" s="218" t="s">
        <v>127</v>
      </c>
      <c r="AU92" s="218" t="s">
        <v>80</v>
      </c>
      <c r="AY92" s="20" t="s">
        <v>125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20" t="s">
        <v>76</v>
      </c>
      <c r="BK92" s="219">
        <f>ROUND(I92*H92,2)</f>
        <v>0</v>
      </c>
      <c r="BL92" s="20" t="s">
        <v>132</v>
      </c>
      <c r="BM92" s="218" t="s">
        <v>8</v>
      </c>
    </row>
    <row r="93" s="2" customFormat="1" ht="16.5" customHeight="1">
      <c r="A93" s="41"/>
      <c r="B93" s="42"/>
      <c r="C93" s="207" t="s">
        <v>132</v>
      </c>
      <c r="D93" s="207" t="s">
        <v>127</v>
      </c>
      <c r="E93" s="208" t="s">
        <v>819</v>
      </c>
      <c r="F93" s="209" t="s">
        <v>820</v>
      </c>
      <c r="G93" s="210" t="s">
        <v>818</v>
      </c>
      <c r="H93" s="211">
        <v>10.35</v>
      </c>
      <c r="I93" s="212"/>
      <c r="J93" s="213">
        <f>ROUND(I93*H93,2)</f>
        <v>0</v>
      </c>
      <c r="K93" s="209" t="s">
        <v>19</v>
      </c>
      <c r="L93" s="47"/>
      <c r="M93" s="214" t="s">
        <v>19</v>
      </c>
      <c r="N93" s="215" t="s">
        <v>42</v>
      </c>
      <c r="O93" s="87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8" t="s">
        <v>132</v>
      </c>
      <c r="AT93" s="218" t="s">
        <v>127</v>
      </c>
      <c r="AU93" s="218" t="s">
        <v>80</v>
      </c>
      <c r="AY93" s="20" t="s">
        <v>125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20" t="s">
        <v>76</v>
      </c>
      <c r="BK93" s="219">
        <f>ROUND(I93*H93,2)</f>
        <v>0</v>
      </c>
      <c r="BL93" s="20" t="s">
        <v>132</v>
      </c>
      <c r="BM93" s="218" t="s">
        <v>245</v>
      </c>
    </row>
    <row r="94" s="2" customFormat="1" ht="16.5" customHeight="1">
      <c r="A94" s="41"/>
      <c r="B94" s="42"/>
      <c r="C94" s="207" t="s">
        <v>173</v>
      </c>
      <c r="D94" s="207" t="s">
        <v>127</v>
      </c>
      <c r="E94" s="208" t="s">
        <v>821</v>
      </c>
      <c r="F94" s="209" t="s">
        <v>822</v>
      </c>
      <c r="G94" s="210" t="s">
        <v>818</v>
      </c>
      <c r="H94" s="211">
        <v>10.35</v>
      </c>
      <c r="I94" s="212"/>
      <c r="J94" s="213">
        <f>ROUND(I94*H94,2)</f>
        <v>0</v>
      </c>
      <c r="K94" s="209" t="s">
        <v>19</v>
      </c>
      <c r="L94" s="47"/>
      <c r="M94" s="214" t="s">
        <v>19</v>
      </c>
      <c r="N94" s="215" t="s">
        <v>42</v>
      </c>
      <c r="O94" s="87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132</v>
      </c>
      <c r="AT94" s="218" t="s">
        <v>127</v>
      </c>
      <c r="AU94" s="218" t="s">
        <v>80</v>
      </c>
      <c r="AY94" s="20" t="s">
        <v>125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20" t="s">
        <v>76</v>
      </c>
      <c r="BK94" s="219">
        <f>ROUND(I94*H94,2)</f>
        <v>0</v>
      </c>
      <c r="BL94" s="20" t="s">
        <v>132</v>
      </c>
      <c r="BM94" s="218" t="s">
        <v>257</v>
      </c>
    </row>
    <row r="95" s="2" customFormat="1" ht="16.5" customHeight="1">
      <c r="A95" s="41"/>
      <c r="B95" s="42"/>
      <c r="C95" s="207" t="s">
        <v>184</v>
      </c>
      <c r="D95" s="207" t="s">
        <v>127</v>
      </c>
      <c r="E95" s="208" t="s">
        <v>823</v>
      </c>
      <c r="F95" s="209" t="s">
        <v>824</v>
      </c>
      <c r="G95" s="210" t="s">
        <v>818</v>
      </c>
      <c r="H95" s="211">
        <v>10.35</v>
      </c>
      <c r="I95" s="212"/>
      <c r="J95" s="213">
        <f>ROUND(I95*H95,2)</f>
        <v>0</v>
      </c>
      <c r="K95" s="209" t="s">
        <v>19</v>
      </c>
      <c r="L95" s="47"/>
      <c r="M95" s="214" t="s">
        <v>19</v>
      </c>
      <c r="N95" s="215" t="s">
        <v>42</v>
      </c>
      <c r="O95" s="87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132</v>
      </c>
      <c r="AT95" s="218" t="s">
        <v>127</v>
      </c>
      <c r="AU95" s="218" t="s">
        <v>80</v>
      </c>
      <c r="AY95" s="20" t="s">
        <v>125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20" t="s">
        <v>76</v>
      </c>
      <c r="BK95" s="219">
        <f>ROUND(I95*H95,2)</f>
        <v>0</v>
      </c>
      <c r="BL95" s="20" t="s">
        <v>132</v>
      </c>
      <c r="BM95" s="218" t="s">
        <v>271</v>
      </c>
    </row>
    <row r="96" s="12" customFormat="1" ht="22.8" customHeight="1">
      <c r="A96" s="12"/>
      <c r="B96" s="191"/>
      <c r="C96" s="192"/>
      <c r="D96" s="193" t="s">
        <v>70</v>
      </c>
      <c r="E96" s="205" t="s">
        <v>257</v>
      </c>
      <c r="F96" s="205" t="s">
        <v>825</v>
      </c>
      <c r="G96" s="192"/>
      <c r="H96" s="192"/>
      <c r="I96" s="195"/>
      <c r="J96" s="206">
        <f>BK96</f>
        <v>0</v>
      </c>
      <c r="K96" s="192"/>
      <c r="L96" s="197"/>
      <c r="M96" s="198"/>
      <c r="N96" s="199"/>
      <c r="O96" s="199"/>
      <c r="P96" s="200">
        <f>SUM(P97:P99)</f>
        <v>0</v>
      </c>
      <c r="Q96" s="199"/>
      <c r="R96" s="200">
        <f>SUM(R97:R99)</f>
        <v>0</v>
      </c>
      <c r="S96" s="199"/>
      <c r="T96" s="201">
        <f>SUM(T97:T99)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2" t="s">
        <v>76</v>
      </c>
      <c r="AT96" s="203" t="s">
        <v>70</v>
      </c>
      <c r="AU96" s="203" t="s">
        <v>76</v>
      </c>
      <c r="AY96" s="202" t="s">
        <v>125</v>
      </c>
      <c r="BK96" s="204">
        <f>SUM(BK97:BK99)</f>
        <v>0</v>
      </c>
    </row>
    <row r="97" s="2" customFormat="1" ht="16.5" customHeight="1">
      <c r="A97" s="41"/>
      <c r="B97" s="42"/>
      <c r="C97" s="207" t="s">
        <v>197</v>
      </c>
      <c r="D97" s="207" t="s">
        <v>127</v>
      </c>
      <c r="E97" s="208" t="s">
        <v>826</v>
      </c>
      <c r="F97" s="209" t="s">
        <v>827</v>
      </c>
      <c r="G97" s="210" t="s">
        <v>812</v>
      </c>
      <c r="H97" s="211">
        <v>4.4000000000000004</v>
      </c>
      <c r="I97" s="212"/>
      <c r="J97" s="213">
        <f>ROUND(I97*H97,2)</f>
        <v>0</v>
      </c>
      <c r="K97" s="209" t="s">
        <v>19</v>
      </c>
      <c r="L97" s="47"/>
      <c r="M97" s="214" t="s">
        <v>19</v>
      </c>
      <c r="N97" s="215" t="s">
        <v>42</v>
      </c>
      <c r="O97" s="87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8" t="s">
        <v>132</v>
      </c>
      <c r="AT97" s="218" t="s">
        <v>127</v>
      </c>
      <c r="AU97" s="218" t="s">
        <v>80</v>
      </c>
      <c r="AY97" s="20" t="s">
        <v>125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20" t="s">
        <v>76</v>
      </c>
      <c r="BK97" s="219">
        <f>ROUND(I97*H97,2)</f>
        <v>0</v>
      </c>
      <c r="BL97" s="20" t="s">
        <v>132</v>
      </c>
      <c r="BM97" s="218" t="s">
        <v>296</v>
      </c>
    </row>
    <row r="98" s="2" customFormat="1" ht="16.5" customHeight="1">
      <c r="A98" s="41"/>
      <c r="B98" s="42"/>
      <c r="C98" s="207" t="s">
        <v>205</v>
      </c>
      <c r="D98" s="207" t="s">
        <v>127</v>
      </c>
      <c r="E98" s="208" t="s">
        <v>828</v>
      </c>
      <c r="F98" s="209" t="s">
        <v>829</v>
      </c>
      <c r="G98" s="210" t="s">
        <v>812</v>
      </c>
      <c r="H98" s="211">
        <v>4.399</v>
      </c>
      <c r="I98" s="212"/>
      <c r="J98" s="213">
        <f>ROUND(I98*H98,2)</f>
        <v>0</v>
      </c>
      <c r="K98" s="209" t="s">
        <v>19</v>
      </c>
      <c r="L98" s="47"/>
      <c r="M98" s="214" t="s">
        <v>19</v>
      </c>
      <c r="N98" s="215" t="s">
        <v>42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132</v>
      </c>
      <c r="AT98" s="218" t="s">
        <v>127</v>
      </c>
      <c r="AU98" s="218" t="s">
        <v>80</v>
      </c>
      <c r="AY98" s="20" t="s">
        <v>125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76</v>
      </c>
      <c r="BK98" s="219">
        <f>ROUND(I98*H98,2)</f>
        <v>0</v>
      </c>
      <c r="BL98" s="20" t="s">
        <v>132</v>
      </c>
      <c r="BM98" s="218" t="s">
        <v>307</v>
      </c>
    </row>
    <row r="99" s="2" customFormat="1" ht="16.5" customHeight="1">
      <c r="A99" s="41"/>
      <c r="B99" s="42"/>
      <c r="C99" s="207" t="s">
        <v>211</v>
      </c>
      <c r="D99" s="207" t="s">
        <v>127</v>
      </c>
      <c r="E99" s="208" t="s">
        <v>830</v>
      </c>
      <c r="F99" s="209" t="s">
        <v>831</v>
      </c>
      <c r="G99" s="210" t="s">
        <v>812</v>
      </c>
      <c r="H99" s="211">
        <v>4.399</v>
      </c>
      <c r="I99" s="212"/>
      <c r="J99" s="213">
        <f>ROUND(I99*H99,2)</f>
        <v>0</v>
      </c>
      <c r="K99" s="209" t="s">
        <v>19</v>
      </c>
      <c r="L99" s="47"/>
      <c r="M99" s="214" t="s">
        <v>19</v>
      </c>
      <c r="N99" s="215" t="s">
        <v>42</v>
      </c>
      <c r="O99" s="87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8" t="s">
        <v>132</v>
      </c>
      <c r="AT99" s="218" t="s">
        <v>127</v>
      </c>
      <c r="AU99" s="218" t="s">
        <v>80</v>
      </c>
      <c r="AY99" s="20" t="s">
        <v>125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20" t="s">
        <v>76</v>
      </c>
      <c r="BK99" s="219">
        <f>ROUND(I99*H99,2)</f>
        <v>0</v>
      </c>
      <c r="BL99" s="20" t="s">
        <v>132</v>
      </c>
      <c r="BM99" s="218" t="s">
        <v>320</v>
      </c>
    </row>
    <row r="100" s="12" customFormat="1" ht="22.8" customHeight="1">
      <c r="A100" s="12"/>
      <c r="B100" s="191"/>
      <c r="C100" s="192"/>
      <c r="D100" s="193" t="s">
        <v>70</v>
      </c>
      <c r="E100" s="205" t="s">
        <v>264</v>
      </c>
      <c r="F100" s="205" t="s">
        <v>832</v>
      </c>
      <c r="G100" s="192"/>
      <c r="H100" s="192"/>
      <c r="I100" s="195"/>
      <c r="J100" s="206">
        <f>BK100</f>
        <v>0</v>
      </c>
      <c r="K100" s="192"/>
      <c r="L100" s="197"/>
      <c r="M100" s="198"/>
      <c r="N100" s="199"/>
      <c r="O100" s="199"/>
      <c r="P100" s="200">
        <f>SUM(P101:P106)</f>
        <v>0</v>
      </c>
      <c r="Q100" s="199"/>
      <c r="R100" s="200">
        <f>SUM(R101:R106)</f>
        <v>0</v>
      </c>
      <c r="S100" s="199"/>
      <c r="T100" s="201">
        <f>SUM(T101:T106)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2" t="s">
        <v>76</v>
      </c>
      <c r="AT100" s="203" t="s">
        <v>70</v>
      </c>
      <c r="AU100" s="203" t="s">
        <v>76</v>
      </c>
      <c r="AY100" s="202" t="s">
        <v>125</v>
      </c>
      <c r="BK100" s="204">
        <f>SUM(BK101:BK106)</f>
        <v>0</v>
      </c>
    </row>
    <row r="101" s="2" customFormat="1" ht="16.5" customHeight="1">
      <c r="A101" s="41"/>
      <c r="B101" s="42"/>
      <c r="C101" s="207" t="s">
        <v>216</v>
      </c>
      <c r="D101" s="207" t="s">
        <v>127</v>
      </c>
      <c r="E101" s="208" t="s">
        <v>833</v>
      </c>
      <c r="F101" s="209" t="s">
        <v>834</v>
      </c>
      <c r="G101" s="210" t="s">
        <v>812</v>
      </c>
      <c r="H101" s="211">
        <v>0.001</v>
      </c>
      <c r="I101" s="212"/>
      <c r="J101" s="213">
        <f>ROUND(I101*H101,2)</f>
        <v>0</v>
      </c>
      <c r="K101" s="209" t="s">
        <v>19</v>
      </c>
      <c r="L101" s="47"/>
      <c r="M101" s="214" t="s">
        <v>19</v>
      </c>
      <c r="N101" s="215" t="s">
        <v>42</v>
      </c>
      <c r="O101" s="87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8" t="s">
        <v>132</v>
      </c>
      <c r="AT101" s="218" t="s">
        <v>127</v>
      </c>
      <c r="AU101" s="218" t="s">
        <v>80</v>
      </c>
      <c r="AY101" s="20" t="s">
        <v>125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20" t="s">
        <v>76</v>
      </c>
      <c r="BK101" s="219">
        <f>ROUND(I101*H101,2)</f>
        <v>0</v>
      </c>
      <c r="BL101" s="20" t="s">
        <v>132</v>
      </c>
      <c r="BM101" s="218" t="s">
        <v>340</v>
      </c>
    </row>
    <row r="102" s="2" customFormat="1" ht="16.5" customHeight="1">
      <c r="A102" s="41"/>
      <c r="B102" s="42"/>
      <c r="C102" s="207" t="s">
        <v>221</v>
      </c>
      <c r="D102" s="207" t="s">
        <v>127</v>
      </c>
      <c r="E102" s="208" t="s">
        <v>835</v>
      </c>
      <c r="F102" s="209" t="s">
        <v>836</v>
      </c>
      <c r="G102" s="210" t="s">
        <v>812</v>
      </c>
      <c r="H102" s="211">
        <v>0.80700000000000005</v>
      </c>
      <c r="I102" s="212"/>
      <c r="J102" s="213">
        <f>ROUND(I102*H102,2)</f>
        <v>0</v>
      </c>
      <c r="K102" s="209" t="s">
        <v>19</v>
      </c>
      <c r="L102" s="47"/>
      <c r="M102" s="214" t="s">
        <v>19</v>
      </c>
      <c r="N102" s="215" t="s">
        <v>42</v>
      </c>
      <c r="O102" s="87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8" t="s">
        <v>132</v>
      </c>
      <c r="AT102" s="218" t="s">
        <v>127</v>
      </c>
      <c r="AU102" s="218" t="s">
        <v>80</v>
      </c>
      <c r="AY102" s="20" t="s">
        <v>125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20" t="s">
        <v>76</v>
      </c>
      <c r="BK102" s="219">
        <f>ROUND(I102*H102,2)</f>
        <v>0</v>
      </c>
      <c r="BL102" s="20" t="s">
        <v>132</v>
      </c>
      <c r="BM102" s="218" t="s">
        <v>350</v>
      </c>
    </row>
    <row r="103" s="2" customFormat="1" ht="16.5" customHeight="1">
      <c r="A103" s="41"/>
      <c r="B103" s="42"/>
      <c r="C103" s="207" t="s">
        <v>8</v>
      </c>
      <c r="D103" s="207" t="s">
        <v>127</v>
      </c>
      <c r="E103" s="208" t="s">
        <v>837</v>
      </c>
      <c r="F103" s="209" t="s">
        <v>838</v>
      </c>
      <c r="G103" s="210" t="s">
        <v>812</v>
      </c>
      <c r="H103" s="211">
        <v>0.80700000000000005</v>
      </c>
      <c r="I103" s="212"/>
      <c r="J103" s="213">
        <f>ROUND(I103*H103,2)</f>
        <v>0</v>
      </c>
      <c r="K103" s="209" t="s">
        <v>19</v>
      </c>
      <c r="L103" s="47"/>
      <c r="M103" s="214" t="s">
        <v>19</v>
      </c>
      <c r="N103" s="215" t="s">
        <v>42</v>
      </c>
      <c r="O103" s="87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8" t="s">
        <v>132</v>
      </c>
      <c r="AT103" s="218" t="s">
        <v>127</v>
      </c>
      <c r="AU103" s="218" t="s">
        <v>80</v>
      </c>
      <c r="AY103" s="20" t="s">
        <v>125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20" t="s">
        <v>76</v>
      </c>
      <c r="BK103" s="219">
        <f>ROUND(I103*H103,2)</f>
        <v>0</v>
      </c>
      <c r="BL103" s="20" t="s">
        <v>132</v>
      </c>
      <c r="BM103" s="218" t="s">
        <v>362</v>
      </c>
    </row>
    <row r="104" s="2" customFormat="1" ht="16.5" customHeight="1">
      <c r="A104" s="41"/>
      <c r="B104" s="42"/>
      <c r="C104" s="207" t="s">
        <v>233</v>
      </c>
      <c r="D104" s="207" t="s">
        <v>127</v>
      </c>
      <c r="E104" s="208" t="s">
        <v>839</v>
      </c>
      <c r="F104" s="209" t="s">
        <v>840</v>
      </c>
      <c r="G104" s="210" t="s">
        <v>812</v>
      </c>
      <c r="H104" s="211">
        <v>3.3849999999999998</v>
      </c>
      <c r="I104" s="212"/>
      <c r="J104" s="213">
        <f>ROUND(I104*H104,2)</f>
        <v>0</v>
      </c>
      <c r="K104" s="209" t="s">
        <v>19</v>
      </c>
      <c r="L104" s="47"/>
      <c r="M104" s="214" t="s">
        <v>19</v>
      </c>
      <c r="N104" s="215" t="s">
        <v>42</v>
      </c>
      <c r="O104" s="87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132</v>
      </c>
      <c r="AT104" s="218" t="s">
        <v>127</v>
      </c>
      <c r="AU104" s="218" t="s">
        <v>80</v>
      </c>
      <c r="AY104" s="20" t="s">
        <v>125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20" t="s">
        <v>76</v>
      </c>
      <c r="BK104" s="219">
        <f>ROUND(I104*H104,2)</f>
        <v>0</v>
      </c>
      <c r="BL104" s="20" t="s">
        <v>132</v>
      </c>
      <c r="BM104" s="218" t="s">
        <v>375</v>
      </c>
    </row>
    <row r="105" s="2" customFormat="1" ht="16.5" customHeight="1">
      <c r="A105" s="41"/>
      <c r="B105" s="42"/>
      <c r="C105" s="207" t="s">
        <v>245</v>
      </c>
      <c r="D105" s="207" t="s">
        <v>127</v>
      </c>
      <c r="E105" s="208" t="s">
        <v>841</v>
      </c>
      <c r="F105" s="209" t="s">
        <v>842</v>
      </c>
      <c r="G105" s="210" t="s">
        <v>843</v>
      </c>
      <c r="H105" s="211">
        <v>7.2590000000000003</v>
      </c>
      <c r="I105" s="212"/>
      <c r="J105" s="213">
        <f>ROUND(I105*H105,2)</f>
        <v>0</v>
      </c>
      <c r="K105" s="209" t="s">
        <v>19</v>
      </c>
      <c r="L105" s="47"/>
      <c r="M105" s="214" t="s">
        <v>19</v>
      </c>
      <c r="N105" s="215" t="s">
        <v>42</v>
      </c>
      <c r="O105" s="87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8" t="s">
        <v>132</v>
      </c>
      <c r="AT105" s="218" t="s">
        <v>127</v>
      </c>
      <c r="AU105" s="218" t="s">
        <v>80</v>
      </c>
      <c r="AY105" s="20" t="s">
        <v>125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20" t="s">
        <v>76</v>
      </c>
      <c r="BK105" s="219">
        <f>ROUND(I105*H105,2)</f>
        <v>0</v>
      </c>
      <c r="BL105" s="20" t="s">
        <v>132</v>
      </c>
      <c r="BM105" s="218" t="s">
        <v>392</v>
      </c>
    </row>
    <row r="106" s="2" customFormat="1" ht="16.5" customHeight="1">
      <c r="A106" s="41"/>
      <c r="B106" s="42"/>
      <c r="C106" s="207" t="s">
        <v>250</v>
      </c>
      <c r="D106" s="207" t="s">
        <v>127</v>
      </c>
      <c r="E106" s="208" t="s">
        <v>844</v>
      </c>
      <c r="F106" s="209" t="s">
        <v>845</v>
      </c>
      <c r="G106" s="210" t="s">
        <v>843</v>
      </c>
      <c r="H106" s="211">
        <v>7.2590000000000003</v>
      </c>
      <c r="I106" s="212"/>
      <c r="J106" s="213">
        <f>ROUND(I106*H106,2)</f>
        <v>0</v>
      </c>
      <c r="K106" s="209" t="s">
        <v>19</v>
      </c>
      <c r="L106" s="47"/>
      <c r="M106" s="214" t="s">
        <v>19</v>
      </c>
      <c r="N106" s="215" t="s">
        <v>42</v>
      </c>
      <c r="O106" s="87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8" t="s">
        <v>132</v>
      </c>
      <c r="AT106" s="218" t="s">
        <v>127</v>
      </c>
      <c r="AU106" s="218" t="s">
        <v>80</v>
      </c>
      <c r="AY106" s="20" t="s">
        <v>125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20" t="s">
        <v>76</v>
      </c>
      <c r="BK106" s="219">
        <f>ROUND(I106*H106,2)</f>
        <v>0</v>
      </c>
      <c r="BL106" s="20" t="s">
        <v>132</v>
      </c>
      <c r="BM106" s="218" t="s">
        <v>407</v>
      </c>
    </row>
    <row r="107" s="12" customFormat="1" ht="22.8" customHeight="1">
      <c r="A107" s="12"/>
      <c r="B107" s="191"/>
      <c r="C107" s="192"/>
      <c r="D107" s="193" t="s">
        <v>70</v>
      </c>
      <c r="E107" s="205" t="s">
        <v>437</v>
      </c>
      <c r="F107" s="205" t="s">
        <v>846</v>
      </c>
      <c r="G107" s="192"/>
      <c r="H107" s="192"/>
      <c r="I107" s="195"/>
      <c r="J107" s="206">
        <f>BK107</f>
        <v>0</v>
      </c>
      <c r="K107" s="192"/>
      <c r="L107" s="197"/>
      <c r="M107" s="198"/>
      <c r="N107" s="199"/>
      <c r="O107" s="199"/>
      <c r="P107" s="200">
        <f>P108</f>
        <v>0</v>
      </c>
      <c r="Q107" s="199"/>
      <c r="R107" s="200">
        <f>R108</f>
        <v>0</v>
      </c>
      <c r="S107" s="199"/>
      <c r="T107" s="201">
        <f>T108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2" t="s">
        <v>76</v>
      </c>
      <c r="AT107" s="203" t="s">
        <v>70</v>
      </c>
      <c r="AU107" s="203" t="s">
        <v>76</v>
      </c>
      <c r="AY107" s="202" t="s">
        <v>125</v>
      </c>
      <c r="BK107" s="204">
        <f>BK108</f>
        <v>0</v>
      </c>
    </row>
    <row r="108" s="2" customFormat="1" ht="16.5" customHeight="1">
      <c r="A108" s="41"/>
      <c r="B108" s="42"/>
      <c r="C108" s="207" t="s">
        <v>257</v>
      </c>
      <c r="D108" s="207" t="s">
        <v>127</v>
      </c>
      <c r="E108" s="208" t="s">
        <v>847</v>
      </c>
      <c r="F108" s="209" t="s">
        <v>848</v>
      </c>
      <c r="G108" s="210" t="s">
        <v>812</v>
      </c>
      <c r="H108" s="211">
        <v>0.20699999999999999</v>
      </c>
      <c r="I108" s="212"/>
      <c r="J108" s="213">
        <f>ROUND(I108*H108,2)</f>
        <v>0</v>
      </c>
      <c r="K108" s="209" t="s">
        <v>19</v>
      </c>
      <c r="L108" s="47"/>
      <c r="M108" s="214" t="s">
        <v>19</v>
      </c>
      <c r="N108" s="215" t="s">
        <v>42</v>
      </c>
      <c r="O108" s="87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8" t="s">
        <v>132</v>
      </c>
      <c r="AT108" s="218" t="s">
        <v>127</v>
      </c>
      <c r="AU108" s="218" t="s">
        <v>80</v>
      </c>
      <c r="AY108" s="20" t="s">
        <v>125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20" t="s">
        <v>76</v>
      </c>
      <c r="BK108" s="219">
        <f>ROUND(I108*H108,2)</f>
        <v>0</v>
      </c>
      <c r="BL108" s="20" t="s">
        <v>132</v>
      </c>
      <c r="BM108" s="218" t="s">
        <v>431</v>
      </c>
    </row>
    <row r="109" s="12" customFormat="1" ht="22.8" customHeight="1">
      <c r="A109" s="12"/>
      <c r="B109" s="191"/>
      <c r="C109" s="192"/>
      <c r="D109" s="193" t="s">
        <v>70</v>
      </c>
      <c r="E109" s="205" t="s">
        <v>517</v>
      </c>
      <c r="F109" s="205" t="s">
        <v>849</v>
      </c>
      <c r="G109" s="192"/>
      <c r="H109" s="192"/>
      <c r="I109" s="195"/>
      <c r="J109" s="206">
        <f>BK109</f>
        <v>0</v>
      </c>
      <c r="K109" s="192"/>
      <c r="L109" s="197"/>
      <c r="M109" s="198"/>
      <c r="N109" s="199"/>
      <c r="O109" s="199"/>
      <c r="P109" s="200">
        <f>SUM(P110:P115)</f>
        <v>0</v>
      </c>
      <c r="Q109" s="199"/>
      <c r="R109" s="200">
        <f>SUM(R110:R115)</f>
        <v>0</v>
      </c>
      <c r="S109" s="199"/>
      <c r="T109" s="201">
        <f>SUM(T110:T115)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2" t="s">
        <v>80</v>
      </c>
      <c r="AT109" s="203" t="s">
        <v>70</v>
      </c>
      <c r="AU109" s="203" t="s">
        <v>76</v>
      </c>
      <c r="AY109" s="202" t="s">
        <v>125</v>
      </c>
      <c r="BK109" s="204">
        <f>SUM(BK110:BK115)</f>
        <v>0</v>
      </c>
    </row>
    <row r="110" s="2" customFormat="1" ht="16.5" customHeight="1">
      <c r="A110" s="41"/>
      <c r="B110" s="42"/>
      <c r="C110" s="207" t="s">
        <v>264</v>
      </c>
      <c r="D110" s="207" t="s">
        <v>127</v>
      </c>
      <c r="E110" s="208" t="s">
        <v>850</v>
      </c>
      <c r="F110" s="209" t="s">
        <v>851</v>
      </c>
      <c r="G110" s="210" t="s">
        <v>852</v>
      </c>
      <c r="H110" s="211">
        <v>5</v>
      </c>
      <c r="I110" s="212"/>
      <c r="J110" s="213">
        <f>ROUND(I110*H110,2)</f>
        <v>0</v>
      </c>
      <c r="K110" s="209" t="s">
        <v>19</v>
      </c>
      <c r="L110" s="47"/>
      <c r="M110" s="214" t="s">
        <v>19</v>
      </c>
      <c r="N110" s="215" t="s">
        <v>42</v>
      </c>
      <c r="O110" s="87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8" t="s">
        <v>257</v>
      </c>
      <c r="AT110" s="218" t="s">
        <v>127</v>
      </c>
      <c r="AU110" s="218" t="s">
        <v>80</v>
      </c>
      <c r="AY110" s="20" t="s">
        <v>125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20" t="s">
        <v>76</v>
      </c>
      <c r="BK110" s="219">
        <f>ROUND(I110*H110,2)</f>
        <v>0</v>
      </c>
      <c r="BL110" s="20" t="s">
        <v>257</v>
      </c>
      <c r="BM110" s="218" t="s">
        <v>454</v>
      </c>
    </row>
    <row r="111" s="2" customFormat="1" ht="16.5" customHeight="1">
      <c r="A111" s="41"/>
      <c r="B111" s="42"/>
      <c r="C111" s="269" t="s">
        <v>271</v>
      </c>
      <c r="D111" s="269" t="s">
        <v>206</v>
      </c>
      <c r="E111" s="270" t="s">
        <v>853</v>
      </c>
      <c r="F111" s="271" t="s">
        <v>854</v>
      </c>
      <c r="G111" s="272" t="s">
        <v>852</v>
      </c>
      <c r="H111" s="273">
        <v>5</v>
      </c>
      <c r="I111" s="274"/>
      <c r="J111" s="275">
        <f>ROUND(I111*H111,2)</f>
        <v>0</v>
      </c>
      <c r="K111" s="271" t="s">
        <v>19</v>
      </c>
      <c r="L111" s="276"/>
      <c r="M111" s="277" t="s">
        <v>19</v>
      </c>
      <c r="N111" s="278" t="s">
        <v>42</v>
      </c>
      <c r="O111" s="87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8" t="s">
        <v>350</v>
      </c>
      <c r="AT111" s="218" t="s">
        <v>206</v>
      </c>
      <c r="AU111" s="218" t="s">
        <v>80</v>
      </c>
      <c r="AY111" s="20" t="s">
        <v>125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20" t="s">
        <v>76</v>
      </c>
      <c r="BK111" s="219">
        <f>ROUND(I111*H111,2)</f>
        <v>0</v>
      </c>
      <c r="BL111" s="20" t="s">
        <v>257</v>
      </c>
      <c r="BM111" s="218" t="s">
        <v>465</v>
      </c>
    </row>
    <row r="112" s="2" customFormat="1" ht="16.5" customHeight="1">
      <c r="A112" s="41"/>
      <c r="B112" s="42"/>
      <c r="C112" s="207" t="s">
        <v>277</v>
      </c>
      <c r="D112" s="207" t="s">
        <v>127</v>
      </c>
      <c r="E112" s="208" t="s">
        <v>855</v>
      </c>
      <c r="F112" s="209" t="s">
        <v>856</v>
      </c>
      <c r="G112" s="210" t="s">
        <v>857</v>
      </c>
      <c r="H112" s="211">
        <v>1</v>
      </c>
      <c r="I112" s="212"/>
      <c r="J112" s="213">
        <f>ROUND(I112*H112,2)</f>
        <v>0</v>
      </c>
      <c r="K112" s="209" t="s">
        <v>19</v>
      </c>
      <c r="L112" s="47"/>
      <c r="M112" s="214" t="s">
        <v>19</v>
      </c>
      <c r="N112" s="215" t="s">
        <v>42</v>
      </c>
      <c r="O112" s="87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8" t="s">
        <v>257</v>
      </c>
      <c r="AT112" s="218" t="s">
        <v>127</v>
      </c>
      <c r="AU112" s="218" t="s">
        <v>80</v>
      </c>
      <c r="AY112" s="20" t="s">
        <v>125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20" t="s">
        <v>76</v>
      </c>
      <c r="BK112" s="219">
        <f>ROUND(I112*H112,2)</f>
        <v>0</v>
      </c>
      <c r="BL112" s="20" t="s">
        <v>257</v>
      </c>
      <c r="BM112" s="218" t="s">
        <v>481</v>
      </c>
    </row>
    <row r="113" s="2" customFormat="1" ht="16.5" customHeight="1">
      <c r="A113" s="41"/>
      <c r="B113" s="42"/>
      <c r="C113" s="269" t="s">
        <v>286</v>
      </c>
      <c r="D113" s="269" t="s">
        <v>206</v>
      </c>
      <c r="E113" s="270" t="s">
        <v>858</v>
      </c>
      <c r="F113" s="271" t="s">
        <v>859</v>
      </c>
      <c r="G113" s="272" t="s">
        <v>857</v>
      </c>
      <c r="H113" s="273">
        <v>1</v>
      </c>
      <c r="I113" s="274"/>
      <c r="J113" s="275">
        <f>ROUND(I113*H113,2)</f>
        <v>0</v>
      </c>
      <c r="K113" s="271" t="s">
        <v>19</v>
      </c>
      <c r="L113" s="276"/>
      <c r="M113" s="277" t="s">
        <v>19</v>
      </c>
      <c r="N113" s="278" t="s">
        <v>42</v>
      </c>
      <c r="O113" s="87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350</v>
      </c>
      <c r="AT113" s="218" t="s">
        <v>206</v>
      </c>
      <c r="AU113" s="218" t="s">
        <v>80</v>
      </c>
      <c r="AY113" s="20" t="s">
        <v>125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0" t="s">
        <v>76</v>
      </c>
      <c r="BK113" s="219">
        <f>ROUND(I113*H113,2)</f>
        <v>0</v>
      </c>
      <c r="BL113" s="20" t="s">
        <v>257</v>
      </c>
      <c r="BM113" s="218" t="s">
        <v>495</v>
      </c>
    </row>
    <row r="114" s="2" customFormat="1" ht="16.5" customHeight="1">
      <c r="A114" s="41"/>
      <c r="B114" s="42"/>
      <c r="C114" s="207" t="s">
        <v>7</v>
      </c>
      <c r="D114" s="207" t="s">
        <v>127</v>
      </c>
      <c r="E114" s="208" t="s">
        <v>860</v>
      </c>
      <c r="F114" s="209" t="s">
        <v>861</v>
      </c>
      <c r="G114" s="210" t="s">
        <v>857</v>
      </c>
      <c r="H114" s="211">
        <v>1</v>
      </c>
      <c r="I114" s="212"/>
      <c r="J114" s="213">
        <f>ROUND(I114*H114,2)</f>
        <v>0</v>
      </c>
      <c r="K114" s="209" t="s">
        <v>19</v>
      </c>
      <c r="L114" s="47"/>
      <c r="M114" s="214" t="s">
        <v>19</v>
      </c>
      <c r="N114" s="215" t="s">
        <v>42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8" t="s">
        <v>257</v>
      </c>
      <c r="AT114" s="218" t="s">
        <v>127</v>
      </c>
      <c r="AU114" s="218" t="s">
        <v>80</v>
      </c>
      <c r="AY114" s="20" t="s">
        <v>125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20" t="s">
        <v>76</v>
      </c>
      <c r="BK114" s="219">
        <f>ROUND(I114*H114,2)</f>
        <v>0</v>
      </c>
      <c r="BL114" s="20" t="s">
        <v>257</v>
      </c>
      <c r="BM114" s="218" t="s">
        <v>512</v>
      </c>
    </row>
    <row r="115" s="2" customFormat="1" ht="16.5" customHeight="1">
      <c r="A115" s="41"/>
      <c r="B115" s="42"/>
      <c r="C115" s="207" t="s">
        <v>296</v>
      </c>
      <c r="D115" s="207" t="s">
        <v>127</v>
      </c>
      <c r="E115" s="208" t="s">
        <v>862</v>
      </c>
      <c r="F115" s="209" t="s">
        <v>863</v>
      </c>
      <c r="G115" s="210" t="s">
        <v>852</v>
      </c>
      <c r="H115" s="211">
        <v>5</v>
      </c>
      <c r="I115" s="212"/>
      <c r="J115" s="213">
        <f>ROUND(I115*H115,2)</f>
        <v>0</v>
      </c>
      <c r="K115" s="209" t="s">
        <v>19</v>
      </c>
      <c r="L115" s="47"/>
      <c r="M115" s="282" t="s">
        <v>19</v>
      </c>
      <c r="N115" s="283" t="s">
        <v>42</v>
      </c>
      <c r="O115" s="284"/>
      <c r="P115" s="285">
        <f>O115*H115</f>
        <v>0</v>
      </c>
      <c r="Q115" s="285">
        <v>0</v>
      </c>
      <c r="R115" s="285">
        <f>Q115*H115</f>
        <v>0</v>
      </c>
      <c r="S115" s="285">
        <v>0</v>
      </c>
      <c r="T115" s="286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8" t="s">
        <v>257</v>
      </c>
      <c r="AT115" s="218" t="s">
        <v>127</v>
      </c>
      <c r="AU115" s="218" t="s">
        <v>80</v>
      </c>
      <c r="AY115" s="20" t="s">
        <v>125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20" t="s">
        <v>76</v>
      </c>
      <c r="BK115" s="219">
        <f>ROUND(I115*H115,2)</f>
        <v>0</v>
      </c>
      <c r="BL115" s="20" t="s">
        <v>257</v>
      </c>
      <c r="BM115" s="218" t="s">
        <v>527</v>
      </c>
    </row>
    <row r="116" s="2" customFormat="1" ht="6.96" customHeight="1">
      <c r="A116" s="41"/>
      <c r="B116" s="62"/>
      <c r="C116" s="63"/>
      <c r="D116" s="63"/>
      <c r="E116" s="63"/>
      <c r="F116" s="63"/>
      <c r="G116" s="63"/>
      <c r="H116" s="63"/>
      <c r="I116" s="63"/>
      <c r="J116" s="63"/>
      <c r="K116" s="63"/>
      <c r="L116" s="47"/>
      <c r="M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</row>
  </sheetData>
  <sheetProtection sheet="1" autoFilter="0" formatColumns="0" formatRows="0" objects="1" scenarios="1" spinCount="100000" saltValue="uzcMTLLyrScw7Fkmho52kmlnZy84Qsk+VvlmmRPYriVP2ohwngejpjdK83qVAe8Oa0nN/mibB4hK4UFuYOKPBQ==" hashValue="q7ikdbd1cJMGPJqnsYyHC+zZLh1VKMvG+O3R+Ab2d6NgiUiOPpqjld+x4j7x6ZsVVdsrFOQjVCsezCDtNtTXiA==" algorithmName="SHA-512" password="CC35"/>
  <autoFilter ref="C85:K11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80</v>
      </c>
    </row>
    <row r="4" s="1" customFormat="1" ht="24.96" customHeight="1">
      <c r="B4" s="23"/>
      <c r="D4" s="133" t="s">
        <v>86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Oprava vstupního prostoru Chittussiho 10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87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864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21. 3. 2025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32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35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37</v>
      </c>
      <c r="E30" s="41"/>
      <c r="F30" s="41"/>
      <c r="G30" s="41"/>
      <c r="H30" s="41"/>
      <c r="I30" s="41"/>
      <c r="J30" s="147">
        <f>ROUND(J83,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39</v>
      </c>
      <c r="G32" s="41"/>
      <c r="H32" s="41"/>
      <c r="I32" s="148" t="s">
        <v>38</v>
      </c>
      <c r="J32" s="148" t="s">
        <v>40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41</v>
      </c>
      <c r="E33" s="135" t="s">
        <v>42</v>
      </c>
      <c r="F33" s="150">
        <f>ROUND((SUM(BE83:BE93)),  2)</f>
        <v>0</v>
      </c>
      <c r="G33" s="41"/>
      <c r="H33" s="41"/>
      <c r="I33" s="151">
        <v>0.20999999999999999</v>
      </c>
      <c r="J33" s="150">
        <f>ROUND(((SUM(BE83:BE93))*I33),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43</v>
      </c>
      <c r="F34" s="150">
        <f>ROUND((SUM(BF83:BF93)),  2)</f>
        <v>0</v>
      </c>
      <c r="G34" s="41"/>
      <c r="H34" s="41"/>
      <c r="I34" s="151">
        <v>0.12</v>
      </c>
      <c r="J34" s="150">
        <f>ROUND(((SUM(BF83:BF93))*I34),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44</v>
      </c>
      <c r="F35" s="150">
        <f>ROUND((SUM(BG83:BG93)),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45</v>
      </c>
      <c r="F36" s="150">
        <f>ROUND((SUM(BH83:BH93)),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46</v>
      </c>
      <c r="F37" s="150">
        <f>ROUND((SUM(BI83:BI93)),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89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Oprava vstupního prostoru Chittussiho 10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87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VON - Vedlejší a ostatní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21. 3. 2025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Ostravsá Univerzita</v>
      </c>
      <c r="G54" s="43"/>
      <c r="H54" s="43"/>
      <c r="I54" s="35" t="s">
        <v>31</v>
      </c>
      <c r="J54" s="39" t="str">
        <f>E21</f>
        <v>Ateliér Simona Group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Ateliér Simona Group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90</v>
      </c>
      <c r="D57" s="165"/>
      <c r="E57" s="165"/>
      <c r="F57" s="165"/>
      <c r="G57" s="165"/>
      <c r="H57" s="165"/>
      <c r="I57" s="165"/>
      <c r="J57" s="166" t="s">
        <v>91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69</v>
      </c>
      <c r="D59" s="43"/>
      <c r="E59" s="43"/>
      <c r="F59" s="43"/>
      <c r="G59" s="43"/>
      <c r="H59" s="43"/>
      <c r="I59" s="43"/>
      <c r="J59" s="105">
        <f>J83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92</v>
      </c>
    </row>
    <row r="60" s="9" customFormat="1" ht="24.96" customHeight="1">
      <c r="A60" s="9"/>
      <c r="B60" s="168"/>
      <c r="C60" s="169"/>
      <c r="D60" s="170" t="s">
        <v>865</v>
      </c>
      <c r="E60" s="171"/>
      <c r="F60" s="171"/>
      <c r="G60" s="171"/>
      <c r="H60" s="171"/>
      <c r="I60" s="171"/>
      <c r="J60" s="172">
        <f>J84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866</v>
      </c>
      <c r="E61" s="177"/>
      <c r="F61" s="177"/>
      <c r="G61" s="177"/>
      <c r="H61" s="177"/>
      <c r="I61" s="177"/>
      <c r="J61" s="178">
        <f>J85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867</v>
      </c>
      <c r="E62" s="177"/>
      <c r="F62" s="177"/>
      <c r="G62" s="177"/>
      <c r="H62" s="177"/>
      <c r="I62" s="177"/>
      <c r="J62" s="178">
        <f>J88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868</v>
      </c>
      <c r="E63" s="177"/>
      <c r="F63" s="177"/>
      <c r="G63" s="177"/>
      <c r="H63" s="177"/>
      <c r="I63" s="177"/>
      <c r="J63" s="178">
        <f>J91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37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6.96" customHeight="1">
      <c r="A65" s="41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9" s="2" customFormat="1" ht="6.96" customHeight="1">
      <c r="A69" s="41"/>
      <c r="B69" s="64"/>
      <c r="C69" s="65"/>
      <c r="D69" s="65"/>
      <c r="E69" s="65"/>
      <c r="F69" s="65"/>
      <c r="G69" s="65"/>
      <c r="H69" s="65"/>
      <c r="I69" s="65"/>
      <c r="J69" s="65"/>
      <c r="K69" s="65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24.96" customHeight="1">
      <c r="A70" s="41"/>
      <c r="B70" s="42"/>
      <c r="C70" s="26" t="s">
        <v>110</v>
      </c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16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163" t="str">
        <f>E7</f>
        <v>Oprava vstupního prostoru Chittussiho 10</v>
      </c>
      <c r="F73" s="35"/>
      <c r="G73" s="35"/>
      <c r="H73" s="35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87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72" t="str">
        <f>E9</f>
        <v>VON - Vedlejší a ostatní náklady</v>
      </c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21</v>
      </c>
      <c r="D77" s="43"/>
      <c r="E77" s="43"/>
      <c r="F77" s="30" t="str">
        <f>F12</f>
        <v xml:space="preserve"> </v>
      </c>
      <c r="G77" s="43"/>
      <c r="H77" s="43"/>
      <c r="I77" s="35" t="s">
        <v>23</v>
      </c>
      <c r="J77" s="75" t="str">
        <f>IF(J12="","",J12)</f>
        <v>21. 3. 2025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5.15" customHeight="1">
      <c r="A79" s="41"/>
      <c r="B79" s="42"/>
      <c r="C79" s="35" t="s">
        <v>25</v>
      </c>
      <c r="D79" s="43"/>
      <c r="E79" s="43"/>
      <c r="F79" s="30" t="str">
        <f>E15</f>
        <v>Ostravsá Univerzita</v>
      </c>
      <c r="G79" s="43"/>
      <c r="H79" s="43"/>
      <c r="I79" s="35" t="s">
        <v>31</v>
      </c>
      <c r="J79" s="39" t="str">
        <f>E21</f>
        <v>Ateliér Simona Group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5.15" customHeight="1">
      <c r="A80" s="41"/>
      <c r="B80" s="42"/>
      <c r="C80" s="35" t="s">
        <v>29</v>
      </c>
      <c r="D80" s="43"/>
      <c r="E80" s="43"/>
      <c r="F80" s="30" t="str">
        <f>IF(E18="","",E18)</f>
        <v>Vyplň údaj</v>
      </c>
      <c r="G80" s="43"/>
      <c r="H80" s="43"/>
      <c r="I80" s="35" t="s">
        <v>34</v>
      </c>
      <c r="J80" s="39" t="str">
        <f>E24</f>
        <v>Ateliér Simona Group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0.32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11" customFormat="1" ht="29.28" customHeight="1">
      <c r="A82" s="180"/>
      <c r="B82" s="181"/>
      <c r="C82" s="182" t="s">
        <v>111</v>
      </c>
      <c r="D82" s="183" t="s">
        <v>56</v>
      </c>
      <c r="E82" s="183" t="s">
        <v>52</v>
      </c>
      <c r="F82" s="183" t="s">
        <v>53</v>
      </c>
      <c r="G82" s="183" t="s">
        <v>112</v>
      </c>
      <c r="H82" s="183" t="s">
        <v>113</v>
      </c>
      <c r="I82" s="183" t="s">
        <v>114</v>
      </c>
      <c r="J82" s="183" t="s">
        <v>91</v>
      </c>
      <c r="K82" s="184" t="s">
        <v>115</v>
      </c>
      <c r="L82" s="185"/>
      <c r="M82" s="95" t="s">
        <v>19</v>
      </c>
      <c r="N82" s="96" t="s">
        <v>41</v>
      </c>
      <c r="O82" s="96" t="s">
        <v>116</v>
      </c>
      <c r="P82" s="96" t="s">
        <v>117</v>
      </c>
      <c r="Q82" s="96" t="s">
        <v>118</v>
      </c>
      <c r="R82" s="96" t="s">
        <v>119</v>
      </c>
      <c r="S82" s="96" t="s">
        <v>120</v>
      </c>
      <c r="T82" s="97" t="s">
        <v>121</v>
      </c>
      <c r="U82" s="180"/>
      <c r="V82" s="180"/>
      <c r="W82" s="180"/>
      <c r="X82" s="180"/>
      <c r="Y82" s="180"/>
      <c r="Z82" s="180"/>
      <c r="AA82" s="180"/>
      <c r="AB82" s="180"/>
      <c r="AC82" s="180"/>
      <c r="AD82" s="180"/>
      <c r="AE82" s="180"/>
    </row>
    <row r="83" s="2" customFormat="1" ht="22.8" customHeight="1">
      <c r="A83" s="41"/>
      <c r="B83" s="42"/>
      <c r="C83" s="102" t="s">
        <v>122</v>
      </c>
      <c r="D83" s="43"/>
      <c r="E83" s="43"/>
      <c r="F83" s="43"/>
      <c r="G83" s="43"/>
      <c r="H83" s="43"/>
      <c r="I83" s="43"/>
      <c r="J83" s="186">
        <f>BK83</f>
        <v>0</v>
      </c>
      <c r="K83" s="43"/>
      <c r="L83" s="47"/>
      <c r="M83" s="98"/>
      <c r="N83" s="187"/>
      <c r="O83" s="99"/>
      <c r="P83" s="188">
        <f>P84</f>
        <v>0</v>
      </c>
      <c r="Q83" s="99"/>
      <c r="R83" s="188">
        <f>R84</f>
        <v>0</v>
      </c>
      <c r="S83" s="99"/>
      <c r="T83" s="189">
        <f>T84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70</v>
      </c>
      <c r="AU83" s="20" t="s">
        <v>92</v>
      </c>
      <c r="BK83" s="190">
        <f>BK84</f>
        <v>0</v>
      </c>
    </row>
    <row r="84" s="12" customFormat="1" ht="25.92" customHeight="1">
      <c r="A84" s="12"/>
      <c r="B84" s="191"/>
      <c r="C84" s="192"/>
      <c r="D84" s="193" t="s">
        <v>70</v>
      </c>
      <c r="E84" s="194" t="s">
        <v>869</v>
      </c>
      <c r="F84" s="194" t="s">
        <v>870</v>
      </c>
      <c r="G84" s="192"/>
      <c r="H84" s="192"/>
      <c r="I84" s="195"/>
      <c r="J84" s="196">
        <f>BK84</f>
        <v>0</v>
      </c>
      <c r="K84" s="192"/>
      <c r="L84" s="197"/>
      <c r="M84" s="198"/>
      <c r="N84" s="199"/>
      <c r="O84" s="199"/>
      <c r="P84" s="200">
        <f>P85+P88+P91</f>
        <v>0</v>
      </c>
      <c r="Q84" s="199"/>
      <c r="R84" s="200">
        <f>R85+R88+R91</f>
        <v>0</v>
      </c>
      <c r="S84" s="199"/>
      <c r="T84" s="201">
        <f>T85+T88+T91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173</v>
      </c>
      <c r="AT84" s="203" t="s">
        <v>70</v>
      </c>
      <c r="AU84" s="203" t="s">
        <v>71</v>
      </c>
      <c r="AY84" s="202" t="s">
        <v>125</v>
      </c>
      <c r="BK84" s="204">
        <f>BK85+BK88+BK91</f>
        <v>0</v>
      </c>
    </row>
    <row r="85" s="12" customFormat="1" ht="22.8" customHeight="1">
      <c r="A85" s="12"/>
      <c r="B85" s="191"/>
      <c r="C85" s="192"/>
      <c r="D85" s="193" t="s">
        <v>70</v>
      </c>
      <c r="E85" s="205" t="s">
        <v>871</v>
      </c>
      <c r="F85" s="205" t="s">
        <v>872</v>
      </c>
      <c r="G85" s="192"/>
      <c r="H85" s="192"/>
      <c r="I85" s="195"/>
      <c r="J85" s="206">
        <f>BK85</f>
        <v>0</v>
      </c>
      <c r="K85" s="192"/>
      <c r="L85" s="197"/>
      <c r="M85" s="198"/>
      <c r="N85" s="199"/>
      <c r="O85" s="199"/>
      <c r="P85" s="200">
        <f>SUM(P86:P87)</f>
        <v>0</v>
      </c>
      <c r="Q85" s="199"/>
      <c r="R85" s="200">
        <f>SUM(R86:R87)</f>
        <v>0</v>
      </c>
      <c r="S85" s="199"/>
      <c r="T85" s="201">
        <f>SUM(T86:T87)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173</v>
      </c>
      <c r="AT85" s="203" t="s">
        <v>70</v>
      </c>
      <c r="AU85" s="203" t="s">
        <v>76</v>
      </c>
      <c r="AY85" s="202" t="s">
        <v>125</v>
      </c>
      <c r="BK85" s="204">
        <f>SUM(BK86:BK87)</f>
        <v>0</v>
      </c>
    </row>
    <row r="86" s="2" customFormat="1" ht="16.5" customHeight="1">
      <c r="A86" s="41"/>
      <c r="B86" s="42"/>
      <c r="C86" s="207" t="s">
        <v>76</v>
      </c>
      <c r="D86" s="207" t="s">
        <v>127</v>
      </c>
      <c r="E86" s="208" t="s">
        <v>873</v>
      </c>
      <c r="F86" s="209" t="s">
        <v>872</v>
      </c>
      <c r="G86" s="210" t="s">
        <v>289</v>
      </c>
      <c r="H86" s="211">
        <v>1</v>
      </c>
      <c r="I86" s="212"/>
      <c r="J86" s="213">
        <f>ROUND(I86*H86,2)</f>
        <v>0</v>
      </c>
      <c r="K86" s="209" t="s">
        <v>522</v>
      </c>
      <c r="L86" s="47"/>
      <c r="M86" s="214" t="s">
        <v>19</v>
      </c>
      <c r="N86" s="215" t="s">
        <v>42</v>
      </c>
      <c r="O86" s="87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8" t="s">
        <v>874</v>
      </c>
      <c r="AT86" s="218" t="s">
        <v>127</v>
      </c>
      <c r="AU86" s="218" t="s">
        <v>80</v>
      </c>
      <c r="AY86" s="20" t="s">
        <v>125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20" t="s">
        <v>76</v>
      </c>
      <c r="BK86" s="219">
        <f>ROUND(I86*H86,2)</f>
        <v>0</v>
      </c>
      <c r="BL86" s="20" t="s">
        <v>874</v>
      </c>
      <c r="BM86" s="218" t="s">
        <v>875</v>
      </c>
    </row>
    <row r="87" s="2" customFormat="1">
      <c r="A87" s="41"/>
      <c r="B87" s="42"/>
      <c r="C87" s="43"/>
      <c r="D87" s="220" t="s">
        <v>134</v>
      </c>
      <c r="E87" s="43"/>
      <c r="F87" s="221" t="s">
        <v>876</v>
      </c>
      <c r="G87" s="43"/>
      <c r="H87" s="43"/>
      <c r="I87" s="222"/>
      <c r="J87" s="43"/>
      <c r="K87" s="43"/>
      <c r="L87" s="47"/>
      <c r="M87" s="223"/>
      <c r="N87" s="224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134</v>
      </c>
      <c r="AU87" s="20" t="s">
        <v>80</v>
      </c>
    </row>
    <row r="88" s="12" customFormat="1" ht="22.8" customHeight="1">
      <c r="A88" s="12"/>
      <c r="B88" s="191"/>
      <c r="C88" s="192"/>
      <c r="D88" s="193" t="s">
        <v>70</v>
      </c>
      <c r="E88" s="205" t="s">
        <v>877</v>
      </c>
      <c r="F88" s="205" t="s">
        <v>878</v>
      </c>
      <c r="G88" s="192"/>
      <c r="H88" s="192"/>
      <c r="I88" s="195"/>
      <c r="J88" s="206">
        <f>BK88</f>
        <v>0</v>
      </c>
      <c r="K88" s="192"/>
      <c r="L88" s="197"/>
      <c r="M88" s="198"/>
      <c r="N88" s="199"/>
      <c r="O88" s="199"/>
      <c r="P88" s="200">
        <f>SUM(P89:P90)</f>
        <v>0</v>
      </c>
      <c r="Q88" s="199"/>
      <c r="R88" s="200">
        <f>SUM(R89:R90)</f>
        <v>0</v>
      </c>
      <c r="S88" s="199"/>
      <c r="T88" s="201">
        <f>SUM(T89:T90)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173</v>
      </c>
      <c r="AT88" s="203" t="s">
        <v>70</v>
      </c>
      <c r="AU88" s="203" t="s">
        <v>76</v>
      </c>
      <c r="AY88" s="202" t="s">
        <v>125</v>
      </c>
      <c r="BK88" s="204">
        <f>SUM(BK89:BK90)</f>
        <v>0</v>
      </c>
    </row>
    <row r="89" s="2" customFormat="1" ht="16.5" customHeight="1">
      <c r="A89" s="41"/>
      <c r="B89" s="42"/>
      <c r="C89" s="207" t="s">
        <v>80</v>
      </c>
      <c r="D89" s="207" t="s">
        <v>127</v>
      </c>
      <c r="E89" s="208" t="s">
        <v>879</v>
      </c>
      <c r="F89" s="209" t="s">
        <v>878</v>
      </c>
      <c r="G89" s="210" t="s">
        <v>289</v>
      </c>
      <c r="H89" s="211">
        <v>1</v>
      </c>
      <c r="I89" s="212"/>
      <c r="J89" s="213">
        <f>ROUND(I89*H89,2)</f>
        <v>0</v>
      </c>
      <c r="K89" s="209" t="s">
        <v>522</v>
      </c>
      <c r="L89" s="47"/>
      <c r="M89" s="214" t="s">
        <v>19</v>
      </c>
      <c r="N89" s="215" t="s">
        <v>42</v>
      </c>
      <c r="O89" s="87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8" t="s">
        <v>874</v>
      </c>
      <c r="AT89" s="218" t="s">
        <v>127</v>
      </c>
      <c r="AU89" s="218" t="s">
        <v>80</v>
      </c>
      <c r="AY89" s="20" t="s">
        <v>125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20" t="s">
        <v>76</v>
      </c>
      <c r="BK89" s="219">
        <f>ROUND(I89*H89,2)</f>
        <v>0</v>
      </c>
      <c r="BL89" s="20" t="s">
        <v>874</v>
      </c>
      <c r="BM89" s="218" t="s">
        <v>880</v>
      </c>
    </row>
    <row r="90" s="2" customFormat="1">
      <c r="A90" s="41"/>
      <c r="B90" s="42"/>
      <c r="C90" s="43"/>
      <c r="D90" s="220" t="s">
        <v>134</v>
      </c>
      <c r="E90" s="43"/>
      <c r="F90" s="221" t="s">
        <v>881</v>
      </c>
      <c r="G90" s="43"/>
      <c r="H90" s="43"/>
      <c r="I90" s="222"/>
      <c r="J90" s="43"/>
      <c r="K90" s="43"/>
      <c r="L90" s="47"/>
      <c r="M90" s="223"/>
      <c r="N90" s="224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134</v>
      </c>
      <c r="AU90" s="20" t="s">
        <v>80</v>
      </c>
    </row>
    <row r="91" s="12" customFormat="1" ht="22.8" customHeight="1">
      <c r="A91" s="12"/>
      <c r="B91" s="191"/>
      <c r="C91" s="192"/>
      <c r="D91" s="193" t="s">
        <v>70</v>
      </c>
      <c r="E91" s="205" t="s">
        <v>882</v>
      </c>
      <c r="F91" s="205" t="s">
        <v>883</v>
      </c>
      <c r="G91" s="192"/>
      <c r="H91" s="192"/>
      <c r="I91" s="195"/>
      <c r="J91" s="206">
        <f>BK91</f>
        <v>0</v>
      </c>
      <c r="K91" s="192"/>
      <c r="L91" s="197"/>
      <c r="M91" s="198"/>
      <c r="N91" s="199"/>
      <c r="O91" s="199"/>
      <c r="P91" s="200">
        <f>SUM(P92:P93)</f>
        <v>0</v>
      </c>
      <c r="Q91" s="199"/>
      <c r="R91" s="200">
        <f>SUM(R92:R93)</f>
        <v>0</v>
      </c>
      <c r="S91" s="199"/>
      <c r="T91" s="201">
        <f>SUM(T92:T93)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2" t="s">
        <v>173</v>
      </c>
      <c r="AT91" s="203" t="s">
        <v>70</v>
      </c>
      <c r="AU91" s="203" t="s">
        <v>76</v>
      </c>
      <c r="AY91" s="202" t="s">
        <v>125</v>
      </c>
      <c r="BK91" s="204">
        <f>SUM(BK92:BK93)</f>
        <v>0</v>
      </c>
    </row>
    <row r="92" s="2" customFormat="1" ht="16.5" customHeight="1">
      <c r="A92" s="41"/>
      <c r="B92" s="42"/>
      <c r="C92" s="207" t="s">
        <v>139</v>
      </c>
      <c r="D92" s="207" t="s">
        <v>127</v>
      </c>
      <c r="E92" s="208" t="s">
        <v>884</v>
      </c>
      <c r="F92" s="209" t="s">
        <v>883</v>
      </c>
      <c r="G92" s="210" t="s">
        <v>289</v>
      </c>
      <c r="H92" s="211">
        <v>1</v>
      </c>
      <c r="I92" s="212"/>
      <c r="J92" s="213">
        <f>ROUND(I92*H92,2)</f>
        <v>0</v>
      </c>
      <c r="K92" s="209" t="s">
        <v>522</v>
      </c>
      <c r="L92" s="47"/>
      <c r="M92" s="214" t="s">
        <v>19</v>
      </c>
      <c r="N92" s="215" t="s">
        <v>42</v>
      </c>
      <c r="O92" s="87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874</v>
      </c>
      <c r="AT92" s="218" t="s">
        <v>127</v>
      </c>
      <c r="AU92" s="218" t="s">
        <v>80</v>
      </c>
      <c r="AY92" s="20" t="s">
        <v>125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20" t="s">
        <v>76</v>
      </c>
      <c r="BK92" s="219">
        <f>ROUND(I92*H92,2)</f>
        <v>0</v>
      </c>
      <c r="BL92" s="20" t="s">
        <v>874</v>
      </c>
      <c r="BM92" s="218" t="s">
        <v>885</v>
      </c>
    </row>
    <row r="93" s="2" customFormat="1">
      <c r="A93" s="41"/>
      <c r="B93" s="42"/>
      <c r="C93" s="43"/>
      <c r="D93" s="220" t="s">
        <v>134</v>
      </c>
      <c r="E93" s="43"/>
      <c r="F93" s="221" t="s">
        <v>886</v>
      </c>
      <c r="G93" s="43"/>
      <c r="H93" s="43"/>
      <c r="I93" s="222"/>
      <c r="J93" s="43"/>
      <c r="K93" s="43"/>
      <c r="L93" s="47"/>
      <c r="M93" s="287"/>
      <c r="N93" s="288"/>
      <c r="O93" s="284"/>
      <c r="P93" s="284"/>
      <c r="Q93" s="284"/>
      <c r="R93" s="284"/>
      <c r="S93" s="284"/>
      <c r="T93" s="289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134</v>
      </c>
      <c r="AU93" s="20" t="s">
        <v>80</v>
      </c>
    </row>
    <row r="94" s="2" customFormat="1" ht="6.96" customHeight="1">
      <c r="A94" s="41"/>
      <c r="B94" s="62"/>
      <c r="C94" s="63"/>
      <c r="D94" s="63"/>
      <c r="E94" s="63"/>
      <c r="F94" s="63"/>
      <c r="G94" s="63"/>
      <c r="H94" s="63"/>
      <c r="I94" s="63"/>
      <c r="J94" s="63"/>
      <c r="K94" s="63"/>
      <c r="L94" s="47"/>
      <c r="M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</sheetData>
  <sheetProtection sheet="1" autoFilter="0" formatColumns="0" formatRows="0" objects="1" scenarios="1" spinCount="100000" saltValue="cXdBZ6V8WFbJZyjrIAI2sA+H8wjOleX858rIwdD4XRs+ySrJcs1UzVBDp29BNO9zldzipf2BQxIoBcBvecQlUg==" hashValue="QTbbq/vy5PDp/6FaLu/nRr0Mj+7s4Sd2CqQjjaj6B9KJY9ZblT7LCtcFfv7NrKF+WYpS5v4BBAUOLZ8a4QYb7Q==" algorithmName="SHA-512" password="CC35"/>
  <autoFilter ref="C82:K9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4_02/030001000"/>
    <hyperlink ref="F90" r:id="rId2" display="https://podminky.urs.cz/item/CS_URS_2024_02/070001000"/>
    <hyperlink ref="F93" r:id="rId3" display="https://podminky.urs.cz/item/CS_URS_2024_02/09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90" customWidth="1"/>
    <col min="2" max="2" width="1.667969" style="290" customWidth="1"/>
    <col min="3" max="4" width="5" style="290" customWidth="1"/>
    <col min="5" max="5" width="11.66016" style="290" customWidth="1"/>
    <col min="6" max="6" width="9.160156" style="290" customWidth="1"/>
    <col min="7" max="7" width="5" style="290" customWidth="1"/>
    <col min="8" max="8" width="77.83203" style="290" customWidth="1"/>
    <col min="9" max="10" width="20" style="290" customWidth="1"/>
    <col min="11" max="11" width="1.667969" style="290" customWidth="1"/>
  </cols>
  <sheetData>
    <row r="1" s="1" customFormat="1" ht="37.5" customHeight="1"/>
    <row r="2" s="1" customFormat="1" ht="7.5" customHeight="1">
      <c r="B2" s="291"/>
      <c r="C2" s="292"/>
      <c r="D2" s="292"/>
      <c r="E2" s="292"/>
      <c r="F2" s="292"/>
      <c r="G2" s="292"/>
      <c r="H2" s="292"/>
      <c r="I2" s="292"/>
      <c r="J2" s="292"/>
      <c r="K2" s="293"/>
    </row>
    <row r="3" s="17" customFormat="1" ht="45" customHeight="1">
      <c r="B3" s="294"/>
      <c r="C3" s="295" t="s">
        <v>887</v>
      </c>
      <c r="D3" s="295"/>
      <c r="E3" s="295"/>
      <c r="F3" s="295"/>
      <c r="G3" s="295"/>
      <c r="H3" s="295"/>
      <c r="I3" s="295"/>
      <c r="J3" s="295"/>
      <c r="K3" s="296"/>
    </row>
    <row r="4" s="1" customFormat="1" ht="25.5" customHeight="1">
      <c r="B4" s="297"/>
      <c r="C4" s="298" t="s">
        <v>888</v>
      </c>
      <c r="D4" s="298"/>
      <c r="E4" s="298"/>
      <c r="F4" s="298"/>
      <c r="G4" s="298"/>
      <c r="H4" s="298"/>
      <c r="I4" s="298"/>
      <c r="J4" s="298"/>
      <c r="K4" s="299"/>
    </row>
    <row r="5" s="1" customFormat="1" ht="5.25" customHeight="1">
      <c r="B5" s="297"/>
      <c r="C5" s="300"/>
      <c r="D5" s="300"/>
      <c r="E5" s="300"/>
      <c r="F5" s="300"/>
      <c r="G5" s="300"/>
      <c r="H5" s="300"/>
      <c r="I5" s="300"/>
      <c r="J5" s="300"/>
      <c r="K5" s="299"/>
    </row>
    <row r="6" s="1" customFormat="1" ht="15" customHeight="1">
      <c r="B6" s="297"/>
      <c r="C6" s="301" t="s">
        <v>889</v>
      </c>
      <c r="D6" s="301"/>
      <c r="E6" s="301"/>
      <c r="F6" s="301"/>
      <c r="G6" s="301"/>
      <c r="H6" s="301"/>
      <c r="I6" s="301"/>
      <c r="J6" s="301"/>
      <c r="K6" s="299"/>
    </row>
    <row r="7" s="1" customFormat="1" ht="15" customHeight="1">
      <c r="B7" s="302"/>
      <c r="C7" s="301" t="s">
        <v>890</v>
      </c>
      <c r="D7" s="301"/>
      <c r="E7" s="301"/>
      <c r="F7" s="301"/>
      <c r="G7" s="301"/>
      <c r="H7" s="301"/>
      <c r="I7" s="301"/>
      <c r="J7" s="301"/>
      <c r="K7" s="299"/>
    </row>
    <row r="8" s="1" customFormat="1" ht="12.75" customHeight="1">
      <c r="B8" s="302"/>
      <c r="C8" s="301"/>
      <c r="D8" s="301"/>
      <c r="E8" s="301"/>
      <c r="F8" s="301"/>
      <c r="G8" s="301"/>
      <c r="H8" s="301"/>
      <c r="I8" s="301"/>
      <c r="J8" s="301"/>
      <c r="K8" s="299"/>
    </row>
    <row r="9" s="1" customFormat="1" ht="15" customHeight="1">
      <c r="B9" s="302"/>
      <c r="C9" s="301" t="s">
        <v>891</v>
      </c>
      <c r="D9" s="301"/>
      <c r="E9" s="301"/>
      <c r="F9" s="301"/>
      <c r="G9" s="301"/>
      <c r="H9" s="301"/>
      <c r="I9" s="301"/>
      <c r="J9" s="301"/>
      <c r="K9" s="299"/>
    </row>
    <row r="10" s="1" customFormat="1" ht="15" customHeight="1">
      <c r="B10" s="302"/>
      <c r="C10" s="301"/>
      <c r="D10" s="301" t="s">
        <v>892</v>
      </c>
      <c r="E10" s="301"/>
      <c r="F10" s="301"/>
      <c r="G10" s="301"/>
      <c r="H10" s="301"/>
      <c r="I10" s="301"/>
      <c r="J10" s="301"/>
      <c r="K10" s="299"/>
    </row>
    <row r="11" s="1" customFormat="1" ht="15" customHeight="1">
      <c r="B11" s="302"/>
      <c r="C11" s="303"/>
      <c r="D11" s="301" t="s">
        <v>893</v>
      </c>
      <c r="E11" s="301"/>
      <c r="F11" s="301"/>
      <c r="G11" s="301"/>
      <c r="H11" s="301"/>
      <c r="I11" s="301"/>
      <c r="J11" s="301"/>
      <c r="K11" s="299"/>
    </row>
    <row r="12" s="1" customFormat="1" ht="15" customHeight="1">
      <c r="B12" s="302"/>
      <c r="C12" s="303"/>
      <c r="D12" s="301"/>
      <c r="E12" s="301"/>
      <c r="F12" s="301"/>
      <c r="G12" s="301"/>
      <c r="H12" s="301"/>
      <c r="I12" s="301"/>
      <c r="J12" s="301"/>
      <c r="K12" s="299"/>
    </row>
    <row r="13" s="1" customFormat="1" ht="15" customHeight="1">
      <c r="B13" s="302"/>
      <c r="C13" s="303"/>
      <c r="D13" s="304" t="s">
        <v>894</v>
      </c>
      <c r="E13" s="301"/>
      <c r="F13" s="301"/>
      <c r="G13" s="301"/>
      <c r="H13" s="301"/>
      <c r="I13" s="301"/>
      <c r="J13" s="301"/>
      <c r="K13" s="299"/>
    </row>
    <row r="14" s="1" customFormat="1" ht="12.75" customHeight="1">
      <c r="B14" s="302"/>
      <c r="C14" s="303"/>
      <c r="D14" s="303"/>
      <c r="E14" s="303"/>
      <c r="F14" s="303"/>
      <c r="G14" s="303"/>
      <c r="H14" s="303"/>
      <c r="I14" s="303"/>
      <c r="J14" s="303"/>
      <c r="K14" s="299"/>
    </row>
    <row r="15" s="1" customFormat="1" ht="15" customHeight="1">
      <c r="B15" s="302"/>
      <c r="C15" s="303"/>
      <c r="D15" s="301" t="s">
        <v>895</v>
      </c>
      <c r="E15" s="301"/>
      <c r="F15" s="301"/>
      <c r="G15" s="301"/>
      <c r="H15" s="301"/>
      <c r="I15" s="301"/>
      <c r="J15" s="301"/>
      <c r="K15" s="299"/>
    </row>
    <row r="16" s="1" customFormat="1" ht="15" customHeight="1">
      <c r="B16" s="302"/>
      <c r="C16" s="303"/>
      <c r="D16" s="301" t="s">
        <v>896</v>
      </c>
      <c r="E16" s="301"/>
      <c r="F16" s="301"/>
      <c r="G16" s="301"/>
      <c r="H16" s="301"/>
      <c r="I16" s="301"/>
      <c r="J16" s="301"/>
      <c r="K16" s="299"/>
    </row>
    <row r="17" s="1" customFormat="1" ht="15" customHeight="1">
      <c r="B17" s="302"/>
      <c r="C17" s="303"/>
      <c r="D17" s="301" t="s">
        <v>897</v>
      </c>
      <c r="E17" s="301"/>
      <c r="F17" s="301"/>
      <c r="G17" s="301"/>
      <c r="H17" s="301"/>
      <c r="I17" s="301"/>
      <c r="J17" s="301"/>
      <c r="K17" s="299"/>
    </row>
    <row r="18" s="1" customFormat="1" ht="15" customHeight="1">
      <c r="B18" s="302"/>
      <c r="C18" s="303"/>
      <c r="D18" s="303"/>
      <c r="E18" s="305" t="s">
        <v>78</v>
      </c>
      <c r="F18" s="301" t="s">
        <v>898</v>
      </c>
      <c r="G18" s="301"/>
      <c r="H18" s="301"/>
      <c r="I18" s="301"/>
      <c r="J18" s="301"/>
      <c r="K18" s="299"/>
    </row>
    <row r="19" s="1" customFormat="1" ht="15" customHeight="1">
      <c r="B19" s="302"/>
      <c r="C19" s="303"/>
      <c r="D19" s="303"/>
      <c r="E19" s="305" t="s">
        <v>899</v>
      </c>
      <c r="F19" s="301" t="s">
        <v>900</v>
      </c>
      <c r="G19" s="301"/>
      <c r="H19" s="301"/>
      <c r="I19" s="301"/>
      <c r="J19" s="301"/>
      <c r="K19" s="299"/>
    </row>
    <row r="20" s="1" customFormat="1" ht="15" customHeight="1">
      <c r="B20" s="302"/>
      <c r="C20" s="303"/>
      <c r="D20" s="303"/>
      <c r="E20" s="305" t="s">
        <v>901</v>
      </c>
      <c r="F20" s="301" t="s">
        <v>902</v>
      </c>
      <c r="G20" s="301"/>
      <c r="H20" s="301"/>
      <c r="I20" s="301"/>
      <c r="J20" s="301"/>
      <c r="K20" s="299"/>
    </row>
    <row r="21" s="1" customFormat="1" ht="15" customHeight="1">
      <c r="B21" s="302"/>
      <c r="C21" s="303"/>
      <c r="D21" s="303"/>
      <c r="E21" s="305" t="s">
        <v>83</v>
      </c>
      <c r="F21" s="301" t="s">
        <v>84</v>
      </c>
      <c r="G21" s="301"/>
      <c r="H21" s="301"/>
      <c r="I21" s="301"/>
      <c r="J21" s="301"/>
      <c r="K21" s="299"/>
    </row>
    <row r="22" s="1" customFormat="1" ht="15" customHeight="1">
      <c r="B22" s="302"/>
      <c r="C22" s="303"/>
      <c r="D22" s="303"/>
      <c r="E22" s="305" t="s">
        <v>903</v>
      </c>
      <c r="F22" s="301" t="s">
        <v>904</v>
      </c>
      <c r="G22" s="301"/>
      <c r="H22" s="301"/>
      <c r="I22" s="301"/>
      <c r="J22" s="301"/>
      <c r="K22" s="299"/>
    </row>
    <row r="23" s="1" customFormat="1" ht="15" customHeight="1">
      <c r="B23" s="302"/>
      <c r="C23" s="303"/>
      <c r="D23" s="303"/>
      <c r="E23" s="305" t="s">
        <v>905</v>
      </c>
      <c r="F23" s="301" t="s">
        <v>906</v>
      </c>
      <c r="G23" s="301"/>
      <c r="H23" s="301"/>
      <c r="I23" s="301"/>
      <c r="J23" s="301"/>
      <c r="K23" s="299"/>
    </row>
    <row r="24" s="1" customFormat="1" ht="12.75" customHeight="1">
      <c r="B24" s="302"/>
      <c r="C24" s="303"/>
      <c r="D24" s="303"/>
      <c r="E24" s="303"/>
      <c r="F24" s="303"/>
      <c r="G24" s="303"/>
      <c r="H24" s="303"/>
      <c r="I24" s="303"/>
      <c r="J24" s="303"/>
      <c r="K24" s="299"/>
    </row>
    <row r="25" s="1" customFormat="1" ht="15" customHeight="1">
      <c r="B25" s="302"/>
      <c r="C25" s="301" t="s">
        <v>907</v>
      </c>
      <c r="D25" s="301"/>
      <c r="E25" s="301"/>
      <c r="F25" s="301"/>
      <c r="G25" s="301"/>
      <c r="H25" s="301"/>
      <c r="I25" s="301"/>
      <c r="J25" s="301"/>
      <c r="K25" s="299"/>
    </row>
    <row r="26" s="1" customFormat="1" ht="15" customHeight="1">
      <c r="B26" s="302"/>
      <c r="C26" s="301" t="s">
        <v>908</v>
      </c>
      <c r="D26" s="301"/>
      <c r="E26" s="301"/>
      <c r="F26" s="301"/>
      <c r="G26" s="301"/>
      <c r="H26" s="301"/>
      <c r="I26" s="301"/>
      <c r="J26" s="301"/>
      <c r="K26" s="299"/>
    </row>
    <row r="27" s="1" customFormat="1" ht="15" customHeight="1">
      <c r="B27" s="302"/>
      <c r="C27" s="301"/>
      <c r="D27" s="301" t="s">
        <v>909</v>
      </c>
      <c r="E27" s="301"/>
      <c r="F27" s="301"/>
      <c r="G27" s="301"/>
      <c r="H27" s="301"/>
      <c r="I27" s="301"/>
      <c r="J27" s="301"/>
      <c r="K27" s="299"/>
    </row>
    <row r="28" s="1" customFormat="1" ht="15" customHeight="1">
      <c r="B28" s="302"/>
      <c r="C28" s="303"/>
      <c r="D28" s="301" t="s">
        <v>910</v>
      </c>
      <c r="E28" s="301"/>
      <c r="F28" s="301"/>
      <c r="G28" s="301"/>
      <c r="H28" s="301"/>
      <c r="I28" s="301"/>
      <c r="J28" s="301"/>
      <c r="K28" s="299"/>
    </row>
    <row r="29" s="1" customFormat="1" ht="12.75" customHeight="1">
      <c r="B29" s="302"/>
      <c r="C29" s="303"/>
      <c r="D29" s="303"/>
      <c r="E29" s="303"/>
      <c r="F29" s="303"/>
      <c r="G29" s="303"/>
      <c r="H29" s="303"/>
      <c r="I29" s="303"/>
      <c r="J29" s="303"/>
      <c r="K29" s="299"/>
    </row>
    <row r="30" s="1" customFormat="1" ht="15" customHeight="1">
      <c r="B30" s="302"/>
      <c r="C30" s="303"/>
      <c r="D30" s="301" t="s">
        <v>911</v>
      </c>
      <c r="E30" s="301"/>
      <c r="F30" s="301"/>
      <c r="G30" s="301"/>
      <c r="H30" s="301"/>
      <c r="I30" s="301"/>
      <c r="J30" s="301"/>
      <c r="K30" s="299"/>
    </row>
    <row r="31" s="1" customFormat="1" ht="15" customHeight="1">
      <c r="B31" s="302"/>
      <c r="C31" s="303"/>
      <c r="D31" s="301" t="s">
        <v>912</v>
      </c>
      <c r="E31" s="301"/>
      <c r="F31" s="301"/>
      <c r="G31" s="301"/>
      <c r="H31" s="301"/>
      <c r="I31" s="301"/>
      <c r="J31" s="301"/>
      <c r="K31" s="299"/>
    </row>
    <row r="32" s="1" customFormat="1" ht="12.75" customHeight="1">
      <c r="B32" s="302"/>
      <c r="C32" s="303"/>
      <c r="D32" s="303"/>
      <c r="E32" s="303"/>
      <c r="F32" s="303"/>
      <c r="G32" s="303"/>
      <c r="H32" s="303"/>
      <c r="I32" s="303"/>
      <c r="J32" s="303"/>
      <c r="K32" s="299"/>
    </row>
    <row r="33" s="1" customFormat="1" ht="15" customHeight="1">
      <c r="B33" s="302"/>
      <c r="C33" s="303"/>
      <c r="D33" s="301" t="s">
        <v>913</v>
      </c>
      <c r="E33" s="301"/>
      <c r="F33" s="301"/>
      <c r="G33" s="301"/>
      <c r="H33" s="301"/>
      <c r="I33" s="301"/>
      <c r="J33" s="301"/>
      <c r="K33" s="299"/>
    </row>
    <row r="34" s="1" customFormat="1" ht="15" customHeight="1">
      <c r="B34" s="302"/>
      <c r="C34" s="303"/>
      <c r="D34" s="301" t="s">
        <v>914</v>
      </c>
      <c r="E34" s="301"/>
      <c r="F34" s="301"/>
      <c r="G34" s="301"/>
      <c r="H34" s="301"/>
      <c r="I34" s="301"/>
      <c r="J34" s="301"/>
      <c r="K34" s="299"/>
    </row>
    <row r="35" s="1" customFormat="1" ht="15" customHeight="1">
      <c r="B35" s="302"/>
      <c r="C35" s="303"/>
      <c r="D35" s="301" t="s">
        <v>915</v>
      </c>
      <c r="E35" s="301"/>
      <c r="F35" s="301"/>
      <c r="G35" s="301"/>
      <c r="H35" s="301"/>
      <c r="I35" s="301"/>
      <c r="J35" s="301"/>
      <c r="K35" s="299"/>
    </row>
    <row r="36" s="1" customFormat="1" ht="15" customHeight="1">
      <c r="B36" s="302"/>
      <c r="C36" s="303"/>
      <c r="D36" s="301"/>
      <c r="E36" s="304" t="s">
        <v>111</v>
      </c>
      <c r="F36" s="301"/>
      <c r="G36" s="301" t="s">
        <v>916</v>
      </c>
      <c r="H36" s="301"/>
      <c r="I36" s="301"/>
      <c r="J36" s="301"/>
      <c r="K36" s="299"/>
    </row>
    <row r="37" s="1" customFormat="1" ht="30.75" customHeight="1">
      <c r="B37" s="302"/>
      <c r="C37" s="303"/>
      <c r="D37" s="301"/>
      <c r="E37" s="304" t="s">
        <v>917</v>
      </c>
      <c r="F37" s="301"/>
      <c r="G37" s="301" t="s">
        <v>918</v>
      </c>
      <c r="H37" s="301"/>
      <c r="I37" s="301"/>
      <c r="J37" s="301"/>
      <c r="K37" s="299"/>
    </row>
    <row r="38" s="1" customFormat="1" ht="15" customHeight="1">
      <c r="B38" s="302"/>
      <c r="C38" s="303"/>
      <c r="D38" s="301"/>
      <c r="E38" s="304" t="s">
        <v>52</v>
      </c>
      <c r="F38" s="301"/>
      <c r="G38" s="301" t="s">
        <v>919</v>
      </c>
      <c r="H38" s="301"/>
      <c r="I38" s="301"/>
      <c r="J38" s="301"/>
      <c r="K38" s="299"/>
    </row>
    <row r="39" s="1" customFormat="1" ht="15" customHeight="1">
      <c r="B39" s="302"/>
      <c r="C39" s="303"/>
      <c r="D39" s="301"/>
      <c r="E39" s="304" t="s">
        <v>53</v>
      </c>
      <c r="F39" s="301"/>
      <c r="G39" s="301" t="s">
        <v>920</v>
      </c>
      <c r="H39" s="301"/>
      <c r="I39" s="301"/>
      <c r="J39" s="301"/>
      <c r="K39" s="299"/>
    </row>
    <row r="40" s="1" customFormat="1" ht="15" customHeight="1">
      <c r="B40" s="302"/>
      <c r="C40" s="303"/>
      <c r="D40" s="301"/>
      <c r="E40" s="304" t="s">
        <v>112</v>
      </c>
      <c r="F40" s="301"/>
      <c r="G40" s="301" t="s">
        <v>921</v>
      </c>
      <c r="H40" s="301"/>
      <c r="I40" s="301"/>
      <c r="J40" s="301"/>
      <c r="K40" s="299"/>
    </row>
    <row r="41" s="1" customFormat="1" ht="15" customHeight="1">
      <c r="B41" s="302"/>
      <c r="C41" s="303"/>
      <c r="D41" s="301"/>
      <c r="E41" s="304" t="s">
        <v>113</v>
      </c>
      <c r="F41" s="301"/>
      <c r="G41" s="301" t="s">
        <v>922</v>
      </c>
      <c r="H41" s="301"/>
      <c r="I41" s="301"/>
      <c r="J41" s="301"/>
      <c r="K41" s="299"/>
    </row>
    <row r="42" s="1" customFormat="1" ht="15" customHeight="1">
      <c r="B42" s="302"/>
      <c r="C42" s="303"/>
      <c r="D42" s="301"/>
      <c r="E42" s="304" t="s">
        <v>923</v>
      </c>
      <c r="F42" s="301"/>
      <c r="G42" s="301" t="s">
        <v>924</v>
      </c>
      <c r="H42" s="301"/>
      <c r="I42" s="301"/>
      <c r="J42" s="301"/>
      <c r="K42" s="299"/>
    </row>
    <row r="43" s="1" customFormat="1" ht="15" customHeight="1">
      <c r="B43" s="302"/>
      <c r="C43" s="303"/>
      <c r="D43" s="301"/>
      <c r="E43" s="304"/>
      <c r="F43" s="301"/>
      <c r="G43" s="301" t="s">
        <v>925</v>
      </c>
      <c r="H43" s="301"/>
      <c r="I43" s="301"/>
      <c r="J43" s="301"/>
      <c r="K43" s="299"/>
    </row>
    <row r="44" s="1" customFormat="1" ht="15" customHeight="1">
      <c r="B44" s="302"/>
      <c r="C44" s="303"/>
      <c r="D44" s="301"/>
      <c r="E44" s="304" t="s">
        <v>926</v>
      </c>
      <c r="F44" s="301"/>
      <c r="G44" s="301" t="s">
        <v>927</v>
      </c>
      <c r="H44" s="301"/>
      <c r="I44" s="301"/>
      <c r="J44" s="301"/>
      <c r="K44" s="299"/>
    </row>
    <row r="45" s="1" customFormat="1" ht="15" customHeight="1">
      <c r="B45" s="302"/>
      <c r="C45" s="303"/>
      <c r="D45" s="301"/>
      <c r="E45" s="304" t="s">
        <v>115</v>
      </c>
      <c r="F45" s="301"/>
      <c r="G45" s="301" t="s">
        <v>928</v>
      </c>
      <c r="H45" s="301"/>
      <c r="I45" s="301"/>
      <c r="J45" s="301"/>
      <c r="K45" s="299"/>
    </row>
    <row r="46" s="1" customFormat="1" ht="12.75" customHeight="1">
      <c r="B46" s="302"/>
      <c r="C46" s="303"/>
      <c r="D46" s="301"/>
      <c r="E46" s="301"/>
      <c r="F46" s="301"/>
      <c r="G46" s="301"/>
      <c r="H46" s="301"/>
      <c r="I46" s="301"/>
      <c r="J46" s="301"/>
      <c r="K46" s="299"/>
    </row>
    <row r="47" s="1" customFormat="1" ht="15" customHeight="1">
      <c r="B47" s="302"/>
      <c r="C47" s="303"/>
      <c r="D47" s="301" t="s">
        <v>929</v>
      </c>
      <c r="E47" s="301"/>
      <c r="F47" s="301"/>
      <c r="G47" s="301"/>
      <c r="H47" s="301"/>
      <c r="I47" s="301"/>
      <c r="J47" s="301"/>
      <c r="K47" s="299"/>
    </row>
    <row r="48" s="1" customFormat="1" ht="15" customHeight="1">
      <c r="B48" s="302"/>
      <c r="C48" s="303"/>
      <c r="D48" s="303"/>
      <c r="E48" s="301" t="s">
        <v>930</v>
      </c>
      <c r="F48" s="301"/>
      <c r="G48" s="301"/>
      <c r="H48" s="301"/>
      <c r="I48" s="301"/>
      <c r="J48" s="301"/>
      <c r="K48" s="299"/>
    </row>
    <row r="49" s="1" customFormat="1" ht="15" customHeight="1">
      <c r="B49" s="302"/>
      <c r="C49" s="303"/>
      <c r="D49" s="303"/>
      <c r="E49" s="301" t="s">
        <v>931</v>
      </c>
      <c r="F49" s="301"/>
      <c r="G49" s="301"/>
      <c r="H49" s="301"/>
      <c r="I49" s="301"/>
      <c r="J49" s="301"/>
      <c r="K49" s="299"/>
    </row>
    <row r="50" s="1" customFormat="1" ht="15" customHeight="1">
      <c r="B50" s="302"/>
      <c r="C50" s="303"/>
      <c r="D50" s="303"/>
      <c r="E50" s="301" t="s">
        <v>932</v>
      </c>
      <c r="F50" s="301"/>
      <c r="G50" s="301"/>
      <c r="H50" s="301"/>
      <c r="I50" s="301"/>
      <c r="J50" s="301"/>
      <c r="K50" s="299"/>
    </row>
    <row r="51" s="1" customFormat="1" ht="15" customHeight="1">
      <c r="B51" s="302"/>
      <c r="C51" s="303"/>
      <c r="D51" s="301" t="s">
        <v>933</v>
      </c>
      <c r="E51" s="301"/>
      <c r="F51" s="301"/>
      <c r="G51" s="301"/>
      <c r="H51" s="301"/>
      <c r="I51" s="301"/>
      <c r="J51" s="301"/>
      <c r="K51" s="299"/>
    </row>
    <row r="52" s="1" customFormat="1" ht="25.5" customHeight="1">
      <c r="B52" s="297"/>
      <c r="C52" s="298" t="s">
        <v>934</v>
      </c>
      <c r="D52" s="298"/>
      <c r="E52" s="298"/>
      <c r="F52" s="298"/>
      <c r="G52" s="298"/>
      <c r="H52" s="298"/>
      <c r="I52" s="298"/>
      <c r="J52" s="298"/>
      <c r="K52" s="299"/>
    </row>
    <row r="53" s="1" customFormat="1" ht="5.25" customHeight="1">
      <c r="B53" s="297"/>
      <c r="C53" s="300"/>
      <c r="D53" s="300"/>
      <c r="E53" s="300"/>
      <c r="F53" s="300"/>
      <c r="G53" s="300"/>
      <c r="H53" s="300"/>
      <c r="I53" s="300"/>
      <c r="J53" s="300"/>
      <c r="K53" s="299"/>
    </row>
    <row r="54" s="1" customFormat="1" ht="15" customHeight="1">
      <c r="B54" s="297"/>
      <c r="C54" s="301" t="s">
        <v>935</v>
      </c>
      <c r="D54" s="301"/>
      <c r="E54" s="301"/>
      <c r="F54" s="301"/>
      <c r="G54" s="301"/>
      <c r="H54" s="301"/>
      <c r="I54" s="301"/>
      <c r="J54" s="301"/>
      <c r="K54" s="299"/>
    </row>
    <row r="55" s="1" customFormat="1" ht="15" customHeight="1">
      <c r="B55" s="297"/>
      <c r="C55" s="301" t="s">
        <v>936</v>
      </c>
      <c r="D55" s="301"/>
      <c r="E55" s="301"/>
      <c r="F55" s="301"/>
      <c r="G55" s="301"/>
      <c r="H55" s="301"/>
      <c r="I55" s="301"/>
      <c r="J55" s="301"/>
      <c r="K55" s="299"/>
    </row>
    <row r="56" s="1" customFormat="1" ht="12.75" customHeight="1">
      <c r="B56" s="297"/>
      <c r="C56" s="301"/>
      <c r="D56" s="301"/>
      <c r="E56" s="301"/>
      <c r="F56" s="301"/>
      <c r="G56" s="301"/>
      <c r="H56" s="301"/>
      <c r="I56" s="301"/>
      <c r="J56" s="301"/>
      <c r="K56" s="299"/>
    </row>
    <row r="57" s="1" customFormat="1" ht="15" customHeight="1">
      <c r="B57" s="297"/>
      <c r="C57" s="301" t="s">
        <v>937</v>
      </c>
      <c r="D57" s="301"/>
      <c r="E57" s="301"/>
      <c r="F57" s="301"/>
      <c r="G57" s="301"/>
      <c r="H57" s="301"/>
      <c r="I57" s="301"/>
      <c r="J57" s="301"/>
      <c r="K57" s="299"/>
    </row>
    <row r="58" s="1" customFormat="1" ht="15" customHeight="1">
      <c r="B58" s="297"/>
      <c r="C58" s="303"/>
      <c r="D58" s="301" t="s">
        <v>938</v>
      </c>
      <c r="E58" s="301"/>
      <c r="F58" s="301"/>
      <c r="G58" s="301"/>
      <c r="H58" s="301"/>
      <c r="I58" s="301"/>
      <c r="J58" s="301"/>
      <c r="K58" s="299"/>
    </row>
    <row r="59" s="1" customFormat="1" ht="15" customHeight="1">
      <c r="B59" s="297"/>
      <c r="C59" s="303"/>
      <c r="D59" s="301" t="s">
        <v>939</v>
      </c>
      <c r="E59" s="301"/>
      <c r="F59" s="301"/>
      <c r="G59" s="301"/>
      <c r="H59" s="301"/>
      <c r="I59" s="301"/>
      <c r="J59" s="301"/>
      <c r="K59" s="299"/>
    </row>
    <row r="60" s="1" customFormat="1" ht="15" customHeight="1">
      <c r="B60" s="297"/>
      <c r="C60" s="303"/>
      <c r="D60" s="301" t="s">
        <v>940</v>
      </c>
      <c r="E60" s="301"/>
      <c r="F60" s="301"/>
      <c r="G60" s="301"/>
      <c r="H60" s="301"/>
      <c r="I60" s="301"/>
      <c r="J60" s="301"/>
      <c r="K60" s="299"/>
    </row>
    <row r="61" s="1" customFormat="1" ht="15" customHeight="1">
      <c r="B61" s="297"/>
      <c r="C61" s="303"/>
      <c r="D61" s="301" t="s">
        <v>941</v>
      </c>
      <c r="E61" s="301"/>
      <c r="F61" s="301"/>
      <c r="G61" s="301"/>
      <c r="H61" s="301"/>
      <c r="I61" s="301"/>
      <c r="J61" s="301"/>
      <c r="K61" s="299"/>
    </row>
    <row r="62" s="1" customFormat="1" ht="15" customHeight="1">
      <c r="B62" s="297"/>
      <c r="C62" s="303"/>
      <c r="D62" s="306" t="s">
        <v>942</v>
      </c>
      <c r="E62" s="306"/>
      <c r="F62" s="306"/>
      <c r="G62" s="306"/>
      <c r="H62" s="306"/>
      <c r="I62" s="306"/>
      <c r="J62" s="306"/>
      <c r="K62" s="299"/>
    </row>
    <row r="63" s="1" customFormat="1" ht="15" customHeight="1">
      <c r="B63" s="297"/>
      <c r="C63" s="303"/>
      <c r="D63" s="301" t="s">
        <v>943</v>
      </c>
      <c r="E63" s="301"/>
      <c r="F63" s="301"/>
      <c r="G63" s="301"/>
      <c r="H63" s="301"/>
      <c r="I63" s="301"/>
      <c r="J63" s="301"/>
      <c r="K63" s="299"/>
    </row>
    <row r="64" s="1" customFormat="1" ht="12.75" customHeight="1">
      <c r="B64" s="297"/>
      <c r="C64" s="303"/>
      <c r="D64" s="303"/>
      <c r="E64" s="307"/>
      <c r="F64" s="303"/>
      <c r="G64" s="303"/>
      <c r="H64" s="303"/>
      <c r="I64" s="303"/>
      <c r="J64" s="303"/>
      <c r="K64" s="299"/>
    </row>
    <row r="65" s="1" customFormat="1" ht="15" customHeight="1">
      <c r="B65" s="297"/>
      <c r="C65" s="303"/>
      <c r="D65" s="301" t="s">
        <v>944</v>
      </c>
      <c r="E65" s="301"/>
      <c r="F65" s="301"/>
      <c r="G65" s="301"/>
      <c r="H65" s="301"/>
      <c r="I65" s="301"/>
      <c r="J65" s="301"/>
      <c r="K65" s="299"/>
    </row>
    <row r="66" s="1" customFormat="1" ht="15" customHeight="1">
      <c r="B66" s="297"/>
      <c r="C66" s="303"/>
      <c r="D66" s="306" t="s">
        <v>945</v>
      </c>
      <c r="E66" s="306"/>
      <c r="F66" s="306"/>
      <c r="G66" s="306"/>
      <c r="H66" s="306"/>
      <c r="I66" s="306"/>
      <c r="J66" s="306"/>
      <c r="K66" s="299"/>
    </row>
    <row r="67" s="1" customFormat="1" ht="15" customHeight="1">
      <c r="B67" s="297"/>
      <c r="C67" s="303"/>
      <c r="D67" s="301" t="s">
        <v>946</v>
      </c>
      <c r="E67" s="301"/>
      <c r="F67" s="301"/>
      <c r="G67" s="301"/>
      <c r="H67" s="301"/>
      <c r="I67" s="301"/>
      <c r="J67" s="301"/>
      <c r="K67" s="299"/>
    </row>
    <row r="68" s="1" customFormat="1" ht="15" customHeight="1">
      <c r="B68" s="297"/>
      <c r="C68" s="303"/>
      <c r="D68" s="301" t="s">
        <v>947</v>
      </c>
      <c r="E68" s="301"/>
      <c r="F68" s="301"/>
      <c r="G68" s="301"/>
      <c r="H68" s="301"/>
      <c r="I68" s="301"/>
      <c r="J68" s="301"/>
      <c r="K68" s="299"/>
    </row>
    <row r="69" s="1" customFormat="1" ht="15" customHeight="1">
      <c r="B69" s="297"/>
      <c r="C69" s="303"/>
      <c r="D69" s="301" t="s">
        <v>948</v>
      </c>
      <c r="E69" s="301"/>
      <c r="F69" s="301"/>
      <c r="G69" s="301"/>
      <c r="H69" s="301"/>
      <c r="I69" s="301"/>
      <c r="J69" s="301"/>
      <c r="K69" s="299"/>
    </row>
    <row r="70" s="1" customFormat="1" ht="15" customHeight="1">
      <c r="B70" s="297"/>
      <c r="C70" s="303"/>
      <c r="D70" s="301" t="s">
        <v>949</v>
      </c>
      <c r="E70" s="301"/>
      <c r="F70" s="301"/>
      <c r="G70" s="301"/>
      <c r="H70" s="301"/>
      <c r="I70" s="301"/>
      <c r="J70" s="301"/>
      <c r="K70" s="299"/>
    </row>
    <row r="71" s="1" customFormat="1" ht="12.75" customHeight="1">
      <c r="B71" s="308"/>
      <c r="C71" s="309"/>
      <c r="D71" s="309"/>
      <c r="E71" s="309"/>
      <c r="F71" s="309"/>
      <c r="G71" s="309"/>
      <c r="H71" s="309"/>
      <c r="I71" s="309"/>
      <c r="J71" s="309"/>
      <c r="K71" s="310"/>
    </row>
    <row r="72" s="1" customFormat="1" ht="18.75" customHeight="1">
      <c r="B72" s="311"/>
      <c r="C72" s="311"/>
      <c r="D72" s="311"/>
      <c r="E72" s="311"/>
      <c r="F72" s="311"/>
      <c r="G72" s="311"/>
      <c r="H72" s="311"/>
      <c r="I72" s="311"/>
      <c r="J72" s="311"/>
      <c r="K72" s="312"/>
    </row>
    <row r="73" s="1" customFormat="1" ht="18.75" customHeight="1">
      <c r="B73" s="312"/>
      <c r="C73" s="312"/>
      <c r="D73" s="312"/>
      <c r="E73" s="312"/>
      <c r="F73" s="312"/>
      <c r="G73" s="312"/>
      <c r="H73" s="312"/>
      <c r="I73" s="312"/>
      <c r="J73" s="312"/>
      <c r="K73" s="312"/>
    </row>
    <row r="74" s="1" customFormat="1" ht="7.5" customHeight="1">
      <c r="B74" s="313"/>
      <c r="C74" s="314"/>
      <c r="D74" s="314"/>
      <c r="E74" s="314"/>
      <c r="F74" s="314"/>
      <c r="G74" s="314"/>
      <c r="H74" s="314"/>
      <c r="I74" s="314"/>
      <c r="J74" s="314"/>
      <c r="K74" s="315"/>
    </row>
    <row r="75" s="1" customFormat="1" ht="45" customHeight="1">
      <c r="B75" s="316"/>
      <c r="C75" s="317" t="s">
        <v>950</v>
      </c>
      <c r="D75" s="317"/>
      <c r="E75" s="317"/>
      <c r="F75" s="317"/>
      <c r="G75" s="317"/>
      <c r="H75" s="317"/>
      <c r="I75" s="317"/>
      <c r="J75" s="317"/>
      <c r="K75" s="318"/>
    </row>
    <row r="76" s="1" customFormat="1" ht="17.25" customHeight="1">
      <c r="B76" s="316"/>
      <c r="C76" s="319" t="s">
        <v>951</v>
      </c>
      <c r="D76" s="319"/>
      <c r="E76" s="319"/>
      <c r="F76" s="319" t="s">
        <v>952</v>
      </c>
      <c r="G76" s="320"/>
      <c r="H76" s="319" t="s">
        <v>53</v>
      </c>
      <c r="I76" s="319" t="s">
        <v>56</v>
      </c>
      <c r="J76" s="319" t="s">
        <v>953</v>
      </c>
      <c r="K76" s="318"/>
    </row>
    <row r="77" s="1" customFormat="1" ht="17.25" customHeight="1">
      <c r="B77" s="316"/>
      <c r="C77" s="321" t="s">
        <v>954</v>
      </c>
      <c r="D77" s="321"/>
      <c r="E77" s="321"/>
      <c r="F77" s="322" t="s">
        <v>955</v>
      </c>
      <c r="G77" s="323"/>
      <c r="H77" s="321"/>
      <c r="I77" s="321"/>
      <c r="J77" s="321" t="s">
        <v>956</v>
      </c>
      <c r="K77" s="318"/>
    </row>
    <row r="78" s="1" customFormat="1" ht="5.25" customHeight="1">
      <c r="B78" s="316"/>
      <c r="C78" s="324"/>
      <c r="D78" s="324"/>
      <c r="E78" s="324"/>
      <c r="F78" s="324"/>
      <c r="G78" s="325"/>
      <c r="H78" s="324"/>
      <c r="I78" s="324"/>
      <c r="J78" s="324"/>
      <c r="K78" s="318"/>
    </row>
    <row r="79" s="1" customFormat="1" ht="15" customHeight="1">
      <c r="B79" s="316"/>
      <c r="C79" s="304" t="s">
        <v>52</v>
      </c>
      <c r="D79" s="326"/>
      <c r="E79" s="326"/>
      <c r="F79" s="327" t="s">
        <v>957</v>
      </c>
      <c r="G79" s="328"/>
      <c r="H79" s="304" t="s">
        <v>958</v>
      </c>
      <c r="I79" s="304" t="s">
        <v>959</v>
      </c>
      <c r="J79" s="304">
        <v>20</v>
      </c>
      <c r="K79" s="318"/>
    </row>
    <row r="80" s="1" customFormat="1" ht="15" customHeight="1">
      <c r="B80" s="316"/>
      <c r="C80" s="304" t="s">
        <v>960</v>
      </c>
      <c r="D80" s="304"/>
      <c r="E80" s="304"/>
      <c r="F80" s="327" t="s">
        <v>957</v>
      </c>
      <c r="G80" s="328"/>
      <c r="H80" s="304" t="s">
        <v>961</v>
      </c>
      <c r="I80" s="304" t="s">
        <v>959</v>
      </c>
      <c r="J80" s="304">
        <v>120</v>
      </c>
      <c r="K80" s="318"/>
    </row>
    <row r="81" s="1" customFormat="1" ht="15" customHeight="1">
      <c r="B81" s="329"/>
      <c r="C81" s="304" t="s">
        <v>962</v>
      </c>
      <c r="D81" s="304"/>
      <c r="E81" s="304"/>
      <c r="F81" s="327" t="s">
        <v>963</v>
      </c>
      <c r="G81" s="328"/>
      <c r="H81" s="304" t="s">
        <v>964</v>
      </c>
      <c r="I81" s="304" t="s">
        <v>959</v>
      </c>
      <c r="J81" s="304">
        <v>50</v>
      </c>
      <c r="K81" s="318"/>
    </row>
    <row r="82" s="1" customFormat="1" ht="15" customHeight="1">
      <c r="B82" s="329"/>
      <c r="C82" s="304" t="s">
        <v>965</v>
      </c>
      <c r="D82" s="304"/>
      <c r="E82" s="304"/>
      <c r="F82" s="327" t="s">
        <v>957</v>
      </c>
      <c r="G82" s="328"/>
      <c r="H82" s="304" t="s">
        <v>966</v>
      </c>
      <c r="I82" s="304" t="s">
        <v>967</v>
      </c>
      <c r="J82" s="304"/>
      <c r="K82" s="318"/>
    </row>
    <row r="83" s="1" customFormat="1" ht="15" customHeight="1">
      <c r="B83" s="329"/>
      <c r="C83" s="330" t="s">
        <v>968</v>
      </c>
      <c r="D83" s="330"/>
      <c r="E83" s="330"/>
      <c r="F83" s="331" t="s">
        <v>963</v>
      </c>
      <c r="G83" s="330"/>
      <c r="H83" s="330" t="s">
        <v>969</v>
      </c>
      <c r="I83" s="330" t="s">
        <v>959</v>
      </c>
      <c r="J83" s="330">
        <v>15</v>
      </c>
      <c r="K83" s="318"/>
    </row>
    <row r="84" s="1" customFormat="1" ht="15" customHeight="1">
      <c r="B84" s="329"/>
      <c r="C84" s="330" t="s">
        <v>970</v>
      </c>
      <c r="D84" s="330"/>
      <c r="E84" s="330"/>
      <c r="F84" s="331" t="s">
        <v>963</v>
      </c>
      <c r="G84" s="330"/>
      <c r="H84" s="330" t="s">
        <v>971</v>
      </c>
      <c r="I84" s="330" t="s">
        <v>959</v>
      </c>
      <c r="J84" s="330">
        <v>15</v>
      </c>
      <c r="K84" s="318"/>
    </row>
    <row r="85" s="1" customFormat="1" ht="15" customHeight="1">
      <c r="B85" s="329"/>
      <c r="C85" s="330" t="s">
        <v>972</v>
      </c>
      <c r="D85" s="330"/>
      <c r="E85" s="330"/>
      <c r="F85" s="331" t="s">
        <v>963</v>
      </c>
      <c r="G85" s="330"/>
      <c r="H85" s="330" t="s">
        <v>973</v>
      </c>
      <c r="I85" s="330" t="s">
        <v>959</v>
      </c>
      <c r="J85" s="330">
        <v>20</v>
      </c>
      <c r="K85" s="318"/>
    </row>
    <row r="86" s="1" customFormat="1" ht="15" customHeight="1">
      <c r="B86" s="329"/>
      <c r="C86" s="330" t="s">
        <v>974</v>
      </c>
      <c r="D86" s="330"/>
      <c r="E86" s="330"/>
      <c r="F86" s="331" t="s">
        <v>963</v>
      </c>
      <c r="G86" s="330"/>
      <c r="H86" s="330" t="s">
        <v>975</v>
      </c>
      <c r="I86" s="330" t="s">
        <v>959</v>
      </c>
      <c r="J86" s="330">
        <v>20</v>
      </c>
      <c r="K86" s="318"/>
    </row>
    <row r="87" s="1" customFormat="1" ht="15" customHeight="1">
      <c r="B87" s="329"/>
      <c r="C87" s="304" t="s">
        <v>976</v>
      </c>
      <c r="D87" s="304"/>
      <c r="E87" s="304"/>
      <c r="F87" s="327" t="s">
        <v>963</v>
      </c>
      <c r="G87" s="328"/>
      <c r="H87" s="304" t="s">
        <v>977</v>
      </c>
      <c r="I87" s="304" t="s">
        <v>959</v>
      </c>
      <c r="J87" s="304">
        <v>50</v>
      </c>
      <c r="K87" s="318"/>
    </row>
    <row r="88" s="1" customFormat="1" ht="15" customHeight="1">
      <c r="B88" s="329"/>
      <c r="C88" s="304" t="s">
        <v>978</v>
      </c>
      <c r="D88" s="304"/>
      <c r="E88" s="304"/>
      <c r="F88" s="327" t="s">
        <v>963</v>
      </c>
      <c r="G88" s="328"/>
      <c r="H88" s="304" t="s">
        <v>979</v>
      </c>
      <c r="I88" s="304" t="s">
        <v>959</v>
      </c>
      <c r="J88" s="304">
        <v>20</v>
      </c>
      <c r="K88" s="318"/>
    </row>
    <row r="89" s="1" customFormat="1" ht="15" customHeight="1">
      <c r="B89" s="329"/>
      <c r="C89" s="304" t="s">
        <v>980</v>
      </c>
      <c r="D89" s="304"/>
      <c r="E89" s="304"/>
      <c r="F89" s="327" t="s">
        <v>963</v>
      </c>
      <c r="G89" s="328"/>
      <c r="H89" s="304" t="s">
        <v>981</v>
      </c>
      <c r="I89" s="304" t="s">
        <v>959</v>
      </c>
      <c r="J89" s="304">
        <v>20</v>
      </c>
      <c r="K89" s="318"/>
    </row>
    <row r="90" s="1" customFormat="1" ht="15" customHeight="1">
      <c r="B90" s="329"/>
      <c r="C90" s="304" t="s">
        <v>982</v>
      </c>
      <c r="D90" s="304"/>
      <c r="E90" s="304"/>
      <c r="F90" s="327" t="s">
        <v>963</v>
      </c>
      <c r="G90" s="328"/>
      <c r="H90" s="304" t="s">
        <v>983</v>
      </c>
      <c r="I90" s="304" t="s">
        <v>959</v>
      </c>
      <c r="J90" s="304">
        <v>50</v>
      </c>
      <c r="K90" s="318"/>
    </row>
    <row r="91" s="1" customFormat="1" ht="15" customHeight="1">
      <c r="B91" s="329"/>
      <c r="C91" s="304" t="s">
        <v>984</v>
      </c>
      <c r="D91" s="304"/>
      <c r="E91" s="304"/>
      <c r="F91" s="327" t="s">
        <v>963</v>
      </c>
      <c r="G91" s="328"/>
      <c r="H91" s="304" t="s">
        <v>984</v>
      </c>
      <c r="I91" s="304" t="s">
        <v>959</v>
      </c>
      <c r="J91" s="304">
        <v>50</v>
      </c>
      <c r="K91" s="318"/>
    </row>
    <row r="92" s="1" customFormat="1" ht="15" customHeight="1">
      <c r="B92" s="329"/>
      <c r="C92" s="304" t="s">
        <v>985</v>
      </c>
      <c r="D92" s="304"/>
      <c r="E92" s="304"/>
      <c r="F92" s="327" t="s">
        <v>963</v>
      </c>
      <c r="G92" s="328"/>
      <c r="H92" s="304" t="s">
        <v>986</v>
      </c>
      <c r="I92" s="304" t="s">
        <v>959</v>
      </c>
      <c r="J92" s="304">
        <v>255</v>
      </c>
      <c r="K92" s="318"/>
    </row>
    <row r="93" s="1" customFormat="1" ht="15" customHeight="1">
      <c r="B93" s="329"/>
      <c r="C93" s="304" t="s">
        <v>987</v>
      </c>
      <c r="D93" s="304"/>
      <c r="E93" s="304"/>
      <c r="F93" s="327" t="s">
        <v>957</v>
      </c>
      <c r="G93" s="328"/>
      <c r="H93" s="304" t="s">
        <v>988</v>
      </c>
      <c r="I93" s="304" t="s">
        <v>989</v>
      </c>
      <c r="J93" s="304"/>
      <c r="K93" s="318"/>
    </row>
    <row r="94" s="1" customFormat="1" ht="15" customHeight="1">
      <c r="B94" s="329"/>
      <c r="C94" s="304" t="s">
        <v>990</v>
      </c>
      <c r="D94" s="304"/>
      <c r="E94" s="304"/>
      <c r="F94" s="327" t="s">
        <v>957</v>
      </c>
      <c r="G94" s="328"/>
      <c r="H94" s="304" t="s">
        <v>991</v>
      </c>
      <c r="I94" s="304" t="s">
        <v>992</v>
      </c>
      <c r="J94" s="304"/>
      <c r="K94" s="318"/>
    </row>
    <row r="95" s="1" customFormat="1" ht="15" customHeight="1">
      <c r="B95" s="329"/>
      <c r="C95" s="304" t="s">
        <v>993</v>
      </c>
      <c r="D95" s="304"/>
      <c r="E95" s="304"/>
      <c r="F95" s="327" t="s">
        <v>957</v>
      </c>
      <c r="G95" s="328"/>
      <c r="H95" s="304" t="s">
        <v>993</v>
      </c>
      <c r="I95" s="304" t="s">
        <v>992</v>
      </c>
      <c r="J95" s="304"/>
      <c r="K95" s="318"/>
    </row>
    <row r="96" s="1" customFormat="1" ht="15" customHeight="1">
      <c r="B96" s="329"/>
      <c r="C96" s="304" t="s">
        <v>37</v>
      </c>
      <c r="D96" s="304"/>
      <c r="E96" s="304"/>
      <c r="F96" s="327" t="s">
        <v>957</v>
      </c>
      <c r="G96" s="328"/>
      <c r="H96" s="304" t="s">
        <v>994</v>
      </c>
      <c r="I96" s="304" t="s">
        <v>992</v>
      </c>
      <c r="J96" s="304"/>
      <c r="K96" s="318"/>
    </row>
    <row r="97" s="1" customFormat="1" ht="15" customHeight="1">
      <c r="B97" s="329"/>
      <c r="C97" s="304" t="s">
        <v>47</v>
      </c>
      <c r="D97" s="304"/>
      <c r="E97" s="304"/>
      <c r="F97" s="327" t="s">
        <v>957</v>
      </c>
      <c r="G97" s="328"/>
      <c r="H97" s="304" t="s">
        <v>995</v>
      </c>
      <c r="I97" s="304" t="s">
        <v>992</v>
      </c>
      <c r="J97" s="304"/>
      <c r="K97" s="318"/>
    </row>
    <row r="98" s="1" customFormat="1" ht="15" customHeight="1">
      <c r="B98" s="332"/>
      <c r="C98" s="333"/>
      <c r="D98" s="333"/>
      <c r="E98" s="333"/>
      <c r="F98" s="333"/>
      <c r="G98" s="333"/>
      <c r="H98" s="333"/>
      <c r="I98" s="333"/>
      <c r="J98" s="333"/>
      <c r="K98" s="334"/>
    </row>
    <row r="99" s="1" customFormat="1" ht="18.75" customHeight="1">
      <c r="B99" s="335"/>
      <c r="C99" s="336"/>
      <c r="D99" s="336"/>
      <c r="E99" s="336"/>
      <c r="F99" s="336"/>
      <c r="G99" s="336"/>
      <c r="H99" s="336"/>
      <c r="I99" s="336"/>
      <c r="J99" s="336"/>
      <c r="K99" s="335"/>
    </row>
    <row r="100" s="1" customFormat="1" ht="18.75" customHeight="1">
      <c r="B100" s="312"/>
      <c r="C100" s="312"/>
      <c r="D100" s="312"/>
      <c r="E100" s="312"/>
      <c r="F100" s="312"/>
      <c r="G100" s="312"/>
      <c r="H100" s="312"/>
      <c r="I100" s="312"/>
      <c r="J100" s="312"/>
      <c r="K100" s="312"/>
    </row>
    <row r="101" s="1" customFormat="1" ht="7.5" customHeight="1">
      <c r="B101" s="313"/>
      <c r="C101" s="314"/>
      <c r="D101" s="314"/>
      <c r="E101" s="314"/>
      <c r="F101" s="314"/>
      <c r="G101" s="314"/>
      <c r="H101" s="314"/>
      <c r="I101" s="314"/>
      <c r="J101" s="314"/>
      <c r="K101" s="315"/>
    </row>
    <row r="102" s="1" customFormat="1" ht="45" customHeight="1">
      <c r="B102" s="316"/>
      <c r="C102" s="317" t="s">
        <v>996</v>
      </c>
      <c r="D102" s="317"/>
      <c r="E102" s="317"/>
      <c r="F102" s="317"/>
      <c r="G102" s="317"/>
      <c r="H102" s="317"/>
      <c r="I102" s="317"/>
      <c r="J102" s="317"/>
      <c r="K102" s="318"/>
    </row>
    <row r="103" s="1" customFormat="1" ht="17.25" customHeight="1">
      <c r="B103" s="316"/>
      <c r="C103" s="319" t="s">
        <v>951</v>
      </c>
      <c r="D103" s="319"/>
      <c r="E103" s="319"/>
      <c r="F103" s="319" t="s">
        <v>952</v>
      </c>
      <c r="G103" s="320"/>
      <c r="H103" s="319" t="s">
        <v>53</v>
      </c>
      <c r="I103" s="319" t="s">
        <v>56</v>
      </c>
      <c r="J103" s="319" t="s">
        <v>953</v>
      </c>
      <c r="K103" s="318"/>
    </row>
    <row r="104" s="1" customFormat="1" ht="17.25" customHeight="1">
      <c r="B104" s="316"/>
      <c r="C104" s="321" t="s">
        <v>954</v>
      </c>
      <c r="D104" s="321"/>
      <c r="E104" s="321"/>
      <c r="F104" s="322" t="s">
        <v>955</v>
      </c>
      <c r="G104" s="323"/>
      <c r="H104" s="321"/>
      <c r="I104" s="321"/>
      <c r="J104" s="321" t="s">
        <v>956</v>
      </c>
      <c r="K104" s="318"/>
    </row>
    <row r="105" s="1" customFormat="1" ht="5.25" customHeight="1">
      <c r="B105" s="316"/>
      <c r="C105" s="319"/>
      <c r="D105" s="319"/>
      <c r="E105" s="319"/>
      <c r="F105" s="319"/>
      <c r="G105" s="337"/>
      <c r="H105" s="319"/>
      <c r="I105" s="319"/>
      <c r="J105" s="319"/>
      <c r="K105" s="318"/>
    </row>
    <row r="106" s="1" customFormat="1" ht="15" customHeight="1">
      <c r="B106" s="316"/>
      <c r="C106" s="304" t="s">
        <v>52</v>
      </c>
      <c r="D106" s="326"/>
      <c r="E106" s="326"/>
      <c r="F106" s="327" t="s">
        <v>957</v>
      </c>
      <c r="G106" s="304"/>
      <c r="H106" s="304" t="s">
        <v>997</v>
      </c>
      <c r="I106" s="304" t="s">
        <v>959</v>
      </c>
      <c r="J106" s="304">
        <v>20</v>
      </c>
      <c r="K106" s="318"/>
    </row>
    <row r="107" s="1" customFormat="1" ht="15" customHeight="1">
      <c r="B107" s="316"/>
      <c r="C107" s="304" t="s">
        <v>960</v>
      </c>
      <c r="D107" s="304"/>
      <c r="E107" s="304"/>
      <c r="F107" s="327" t="s">
        <v>957</v>
      </c>
      <c r="G107" s="304"/>
      <c r="H107" s="304" t="s">
        <v>997</v>
      </c>
      <c r="I107" s="304" t="s">
        <v>959</v>
      </c>
      <c r="J107" s="304">
        <v>120</v>
      </c>
      <c r="K107" s="318"/>
    </row>
    <row r="108" s="1" customFormat="1" ht="15" customHeight="1">
      <c r="B108" s="329"/>
      <c r="C108" s="304" t="s">
        <v>962</v>
      </c>
      <c r="D108" s="304"/>
      <c r="E108" s="304"/>
      <c r="F108" s="327" t="s">
        <v>963</v>
      </c>
      <c r="G108" s="304"/>
      <c r="H108" s="304" t="s">
        <v>997</v>
      </c>
      <c r="I108" s="304" t="s">
        <v>959</v>
      </c>
      <c r="J108" s="304">
        <v>50</v>
      </c>
      <c r="K108" s="318"/>
    </row>
    <row r="109" s="1" customFormat="1" ht="15" customHeight="1">
      <c r="B109" s="329"/>
      <c r="C109" s="304" t="s">
        <v>965</v>
      </c>
      <c r="D109" s="304"/>
      <c r="E109" s="304"/>
      <c r="F109" s="327" t="s">
        <v>957</v>
      </c>
      <c r="G109" s="304"/>
      <c r="H109" s="304" t="s">
        <v>997</v>
      </c>
      <c r="I109" s="304" t="s">
        <v>967</v>
      </c>
      <c r="J109" s="304"/>
      <c r="K109" s="318"/>
    </row>
    <row r="110" s="1" customFormat="1" ht="15" customHeight="1">
      <c r="B110" s="329"/>
      <c r="C110" s="304" t="s">
        <v>976</v>
      </c>
      <c r="D110" s="304"/>
      <c r="E110" s="304"/>
      <c r="F110" s="327" t="s">
        <v>963</v>
      </c>
      <c r="G110" s="304"/>
      <c r="H110" s="304" t="s">
        <v>997</v>
      </c>
      <c r="I110" s="304" t="s">
        <v>959</v>
      </c>
      <c r="J110" s="304">
        <v>50</v>
      </c>
      <c r="K110" s="318"/>
    </row>
    <row r="111" s="1" customFormat="1" ht="15" customHeight="1">
      <c r="B111" s="329"/>
      <c r="C111" s="304" t="s">
        <v>984</v>
      </c>
      <c r="D111" s="304"/>
      <c r="E111" s="304"/>
      <c r="F111" s="327" t="s">
        <v>963</v>
      </c>
      <c r="G111" s="304"/>
      <c r="H111" s="304" t="s">
        <v>997</v>
      </c>
      <c r="I111" s="304" t="s">
        <v>959</v>
      </c>
      <c r="J111" s="304">
        <v>50</v>
      </c>
      <c r="K111" s="318"/>
    </row>
    <row r="112" s="1" customFormat="1" ht="15" customHeight="1">
      <c r="B112" s="329"/>
      <c r="C112" s="304" t="s">
        <v>982</v>
      </c>
      <c r="D112" s="304"/>
      <c r="E112" s="304"/>
      <c r="F112" s="327" t="s">
        <v>963</v>
      </c>
      <c r="G112" s="304"/>
      <c r="H112" s="304" t="s">
        <v>997</v>
      </c>
      <c r="I112" s="304" t="s">
        <v>959</v>
      </c>
      <c r="J112" s="304">
        <v>50</v>
      </c>
      <c r="K112" s="318"/>
    </row>
    <row r="113" s="1" customFormat="1" ht="15" customHeight="1">
      <c r="B113" s="329"/>
      <c r="C113" s="304" t="s">
        <v>52</v>
      </c>
      <c r="D113" s="304"/>
      <c r="E113" s="304"/>
      <c r="F113" s="327" t="s">
        <v>957</v>
      </c>
      <c r="G113" s="304"/>
      <c r="H113" s="304" t="s">
        <v>998</v>
      </c>
      <c r="I113" s="304" t="s">
        <v>959</v>
      </c>
      <c r="J113" s="304">
        <v>20</v>
      </c>
      <c r="K113" s="318"/>
    </row>
    <row r="114" s="1" customFormat="1" ht="15" customHeight="1">
      <c r="B114" s="329"/>
      <c r="C114" s="304" t="s">
        <v>999</v>
      </c>
      <c r="D114" s="304"/>
      <c r="E114" s="304"/>
      <c r="F114" s="327" t="s">
        <v>957</v>
      </c>
      <c r="G114" s="304"/>
      <c r="H114" s="304" t="s">
        <v>1000</v>
      </c>
      <c r="I114" s="304" t="s">
        <v>959</v>
      </c>
      <c r="J114" s="304">
        <v>120</v>
      </c>
      <c r="K114" s="318"/>
    </row>
    <row r="115" s="1" customFormat="1" ht="15" customHeight="1">
      <c r="B115" s="329"/>
      <c r="C115" s="304" t="s">
        <v>37</v>
      </c>
      <c r="D115" s="304"/>
      <c r="E115" s="304"/>
      <c r="F115" s="327" t="s">
        <v>957</v>
      </c>
      <c r="G115" s="304"/>
      <c r="H115" s="304" t="s">
        <v>1001</v>
      </c>
      <c r="I115" s="304" t="s">
        <v>992</v>
      </c>
      <c r="J115" s="304"/>
      <c r="K115" s="318"/>
    </row>
    <row r="116" s="1" customFormat="1" ht="15" customHeight="1">
      <c r="B116" s="329"/>
      <c r="C116" s="304" t="s">
        <v>47</v>
      </c>
      <c r="D116" s="304"/>
      <c r="E116" s="304"/>
      <c r="F116" s="327" t="s">
        <v>957</v>
      </c>
      <c r="G116" s="304"/>
      <c r="H116" s="304" t="s">
        <v>1002</v>
      </c>
      <c r="I116" s="304" t="s">
        <v>992</v>
      </c>
      <c r="J116" s="304"/>
      <c r="K116" s="318"/>
    </row>
    <row r="117" s="1" customFormat="1" ht="15" customHeight="1">
      <c r="B117" s="329"/>
      <c r="C117" s="304" t="s">
        <v>56</v>
      </c>
      <c r="D117" s="304"/>
      <c r="E117" s="304"/>
      <c r="F117" s="327" t="s">
        <v>957</v>
      </c>
      <c r="G117" s="304"/>
      <c r="H117" s="304" t="s">
        <v>1003</v>
      </c>
      <c r="I117" s="304" t="s">
        <v>1004</v>
      </c>
      <c r="J117" s="304"/>
      <c r="K117" s="318"/>
    </row>
    <row r="118" s="1" customFormat="1" ht="15" customHeight="1">
      <c r="B118" s="332"/>
      <c r="C118" s="338"/>
      <c r="D118" s="338"/>
      <c r="E118" s="338"/>
      <c r="F118" s="338"/>
      <c r="G118" s="338"/>
      <c r="H118" s="338"/>
      <c r="I118" s="338"/>
      <c r="J118" s="338"/>
      <c r="K118" s="334"/>
    </row>
    <row r="119" s="1" customFormat="1" ht="18.75" customHeight="1">
      <c r="B119" s="339"/>
      <c r="C119" s="340"/>
      <c r="D119" s="340"/>
      <c r="E119" s="340"/>
      <c r="F119" s="341"/>
      <c r="G119" s="340"/>
      <c r="H119" s="340"/>
      <c r="I119" s="340"/>
      <c r="J119" s="340"/>
      <c r="K119" s="339"/>
    </row>
    <row r="120" s="1" customFormat="1" ht="18.75" customHeight="1">
      <c r="B120" s="312"/>
      <c r="C120" s="312"/>
      <c r="D120" s="312"/>
      <c r="E120" s="312"/>
      <c r="F120" s="312"/>
      <c r="G120" s="312"/>
      <c r="H120" s="312"/>
      <c r="I120" s="312"/>
      <c r="J120" s="312"/>
      <c r="K120" s="312"/>
    </row>
    <row r="121" s="1" customFormat="1" ht="7.5" customHeight="1">
      <c r="B121" s="342"/>
      <c r="C121" s="343"/>
      <c r="D121" s="343"/>
      <c r="E121" s="343"/>
      <c r="F121" s="343"/>
      <c r="G121" s="343"/>
      <c r="H121" s="343"/>
      <c r="I121" s="343"/>
      <c r="J121" s="343"/>
      <c r="K121" s="344"/>
    </row>
    <row r="122" s="1" customFormat="1" ht="45" customHeight="1">
      <c r="B122" s="345"/>
      <c r="C122" s="295" t="s">
        <v>1005</v>
      </c>
      <c r="D122" s="295"/>
      <c r="E122" s="295"/>
      <c r="F122" s="295"/>
      <c r="G122" s="295"/>
      <c r="H122" s="295"/>
      <c r="I122" s="295"/>
      <c r="J122" s="295"/>
      <c r="K122" s="346"/>
    </row>
    <row r="123" s="1" customFormat="1" ht="17.25" customHeight="1">
      <c r="B123" s="347"/>
      <c r="C123" s="319" t="s">
        <v>951</v>
      </c>
      <c r="D123" s="319"/>
      <c r="E123" s="319"/>
      <c r="F123" s="319" t="s">
        <v>952</v>
      </c>
      <c r="G123" s="320"/>
      <c r="H123" s="319" t="s">
        <v>53</v>
      </c>
      <c r="I123" s="319" t="s">
        <v>56</v>
      </c>
      <c r="J123" s="319" t="s">
        <v>953</v>
      </c>
      <c r="K123" s="348"/>
    </row>
    <row r="124" s="1" customFormat="1" ht="17.25" customHeight="1">
      <c r="B124" s="347"/>
      <c r="C124" s="321" t="s">
        <v>954</v>
      </c>
      <c r="D124" s="321"/>
      <c r="E124" s="321"/>
      <c r="F124" s="322" t="s">
        <v>955</v>
      </c>
      <c r="G124" s="323"/>
      <c r="H124" s="321"/>
      <c r="I124" s="321"/>
      <c r="J124" s="321" t="s">
        <v>956</v>
      </c>
      <c r="K124" s="348"/>
    </row>
    <row r="125" s="1" customFormat="1" ht="5.25" customHeight="1">
      <c r="B125" s="349"/>
      <c r="C125" s="324"/>
      <c r="D125" s="324"/>
      <c r="E125" s="324"/>
      <c r="F125" s="324"/>
      <c r="G125" s="350"/>
      <c r="H125" s="324"/>
      <c r="I125" s="324"/>
      <c r="J125" s="324"/>
      <c r="K125" s="351"/>
    </row>
    <row r="126" s="1" customFormat="1" ht="15" customHeight="1">
      <c r="B126" s="349"/>
      <c r="C126" s="304" t="s">
        <v>960</v>
      </c>
      <c r="D126" s="326"/>
      <c r="E126" s="326"/>
      <c r="F126" s="327" t="s">
        <v>957</v>
      </c>
      <c r="G126" s="304"/>
      <c r="H126" s="304" t="s">
        <v>997</v>
      </c>
      <c r="I126" s="304" t="s">
        <v>959</v>
      </c>
      <c r="J126" s="304">
        <v>120</v>
      </c>
      <c r="K126" s="352"/>
    </row>
    <row r="127" s="1" customFormat="1" ht="15" customHeight="1">
      <c r="B127" s="349"/>
      <c r="C127" s="304" t="s">
        <v>1006</v>
      </c>
      <c r="D127" s="304"/>
      <c r="E127" s="304"/>
      <c r="F127" s="327" t="s">
        <v>957</v>
      </c>
      <c r="G127" s="304"/>
      <c r="H127" s="304" t="s">
        <v>1007</v>
      </c>
      <c r="I127" s="304" t="s">
        <v>959</v>
      </c>
      <c r="J127" s="304" t="s">
        <v>1008</v>
      </c>
      <c r="K127" s="352"/>
    </row>
    <row r="128" s="1" customFormat="1" ht="15" customHeight="1">
      <c r="B128" s="349"/>
      <c r="C128" s="304" t="s">
        <v>905</v>
      </c>
      <c r="D128" s="304"/>
      <c r="E128" s="304"/>
      <c r="F128" s="327" t="s">
        <v>957</v>
      </c>
      <c r="G128" s="304"/>
      <c r="H128" s="304" t="s">
        <v>1009</v>
      </c>
      <c r="I128" s="304" t="s">
        <v>959</v>
      </c>
      <c r="J128" s="304" t="s">
        <v>1008</v>
      </c>
      <c r="K128" s="352"/>
    </row>
    <row r="129" s="1" customFormat="1" ht="15" customHeight="1">
      <c r="B129" s="349"/>
      <c r="C129" s="304" t="s">
        <v>968</v>
      </c>
      <c r="D129" s="304"/>
      <c r="E129" s="304"/>
      <c r="F129" s="327" t="s">
        <v>963</v>
      </c>
      <c r="G129" s="304"/>
      <c r="H129" s="304" t="s">
        <v>969</v>
      </c>
      <c r="I129" s="304" t="s">
        <v>959</v>
      </c>
      <c r="J129" s="304">
        <v>15</v>
      </c>
      <c r="K129" s="352"/>
    </row>
    <row r="130" s="1" customFormat="1" ht="15" customHeight="1">
      <c r="B130" s="349"/>
      <c r="C130" s="330" t="s">
        <v>970</v>
      </c>
      <c r="D130" s="330"/>
      <c r="E130" s="330"/>
      <c r="F130" s="331" t="s">
        <v>963</v>
      </c>
      <c r="G130" s="330"/>
      <c r="H130" s="330" t="s">
        <v>971</v>
      </c>
      <c r="I130" s="330" t="s">
        <v>959</v>
      </c>
      <c r="J130" s="330">
        <v>15</v>
      </c>
      <c r="K130" s="352"/>
    </row>
    <row r="131" s="1" customFormat="1" ht="15" customHeight="1">
      <c r="B131" s="349"/>
      <c r="C131" s="330" t="s">
        <v>972</v>
      </c>
      <c r="D131" s="330"/>
      <c r="E131" s="330"/>
      <c r="F131" s="331" t="s">
        <v>963</v>
      </c>
      <c r="G131" s="330"/>
      <c r="H131" s="330" t="s">
        <v>973</v>
      </c>
      <c r="I131" s="330" t="s">
        <v>959</v>
      </c>
      <c r="J131" s="330">
        <v>20</v>
      </c>
      <c r="K131" s="352"/>
    </row>
    <row r="132" s="1" customFormat="1" ht="15" customHeight="1">
      <c r="B132" s="349"/>
      <c r="C132" s="330" t="s">
        <v>974</v>
      </c>
      <c r="D132" s="330"/>
      <c r="E132" s="330"/>
      <c r="F132" s="331" t="s">
        <v>963</v>
      </c>
      <c r="G132" s="330"/>
      <c r="H132" s="330" t="s">
        <v>975</v>
      </c>
      <c r="I132" s="330" t="s">
        <v>959</v>
      </c>
      <c r="J132" s="330">
        <v>20</v>
      </c>
      <c r="K132" s="352"/>
    </row>
    <row r="133" s="1" customFormat="1" ht="15" customHeight="1">
      <c r="B133" s="349"/>
      <c r="C133" s="304" t="s">
        <v>962</v>
      </c>
      <c r="D133" s="304"/>
      <c r="E133" s="304"/>
      <c r="F133" s="327" t="s">
        <v>963</v>
      </c>
      <c r="G133" s="304"/>
      <c r="H133" s="304" t="s">
        <v>997</v>
      </c>
      <c r="I133" s="304" t="s">
        <v>959</v>
      </c>
      <c r="J133" s="304">
        <v>50</v>
      </c>
      <c r="K133" s="352"/>
    </row>
    <row r="134" s="1" customFormat="1" ht="15" customHeight="1">
      <c r="B134" s="349"/>
      <c r="C134" s="304" t="s">
        <v>976</v>
      </c>
      <c r="D134" s="304"/>
      <c r="E134" s="304"/>
      <c r="F134" s="327" t="s">
        <v>963</v>
      </c>
      <c r="G134" s="304"/>
      <c r="H134" s="304" t="s">
        <v>997</v>
      </c>
      <c r="I134" s="304" t="s">
        <v>959</v>
      </c>
      <c r="J134" s="304">
        <v>50</v>
      </c>
      <c r="K134" s="352"/>
    </row>
    <row r="135" s="1" customFormat="1" ht="15" customHeight="1">
      <c r="B135" s="349"/>
      <c r="C135" s="304" t="s">
        <v>982</v>
      </c>
      <c r="D135" s="304"/>
      <c r="E135" s="304"/>
      <c r="F135" s="327" t="s">
        <v>963</v>
      </c>
      <c r="G135" s="304"/>
      <c r="H135" s="304" t="s">
        <v>997</v>
      </c>
      <c r="I135" s="304" t="s">
        <v>959</v>
      </c>
      <c r="J135" s="304">
        <v>50</v>
      </c>
      <c r="K135" s="352"/>
    </row>
    <row r="136" s="1" customFormat="1" ht="15" customHeight="1">
      <c r="B136" s="349"/>
      <c r="C136" s="304" t="s">
        <v>984</v>
      </c>
      <c r="D136" s="304"/>
      <c r="E136" s="304"/>
      <c r="F136" s="327" t="s">
        <v>963</v>
      </c>
      <c r="G136" s="304"/>
      <c r="H136" s="304" t="s">
        <v>997</v>
      </c>
      <c r="I136" s="304" t="s">
        <v>959</v>
      </c>
      <c r="J136" s="304">
        <v>50</v>
      </c>
      <c r="K136" s="352"/>
    </row>
    <row r="137" s="1" customFormat="1" ht="15" customHeight="1">
      <c r="B137" s="349"/>
      <c r="C137" s="304" t="s">
        <v>985</v>
      </c>
      <c r="D137" s="304"/>
      <c r="E137" s="304"/>
      <c r="F137" s="327" t="s">
        <v>963</v>
      </c>
      <c r="G137" s="304"/>
      <c r="H137" s="304" t="s">
        <v>1010</v>
      </c>
      <c r="I137" s="304" t="s">
        <v>959</v>
      </c>
      <c r="J137" s="304">
        <v>255</v>
      </c>
      <c r="K137" s="352"/>
    </row>
    <row r="138" s="1" customFormat="1" ht="15" customHeight="1">
      <c r="B138" s="349"/>
      <c r="C138" s="304" t="s">
        <v>987</v>
      </c>
      <c r="D138" s="304"/>
      <c r="E138" s="304"/>
      <c r="F138" s="327" t="s">
        <v>957</v>
      </c>
      <c r="G138" s="304"/>
      <c r="H138" s="304" t="s">
        <v>1011</v>
      </c>
      <c r="I138" s="304" t="s">
        <v>989</v>
      </c>
      <c r="J138" s="304"/>
      <c r="K138" s="352"/>
    </row>
    <row r="139" s="1" customFormat="1" ht="15" customHeight="1">
      <c r="B139" s="349"/>
      <c r="C139" s="304" t="s">
        <v>990</v>
      </c>
      <c r="D139" s="304"/>
      <c r="E139" s="304"/>
      <c r="F139" s="327" t="s">
        <v>957</v>
      </c>
      <c r="G139" s="304"/>
      <c r="H139" s="304" t="s">
        <v>1012</v>
      </c>
      <c r="I139" s="304" t="s">
        <v>992</v>
      </c>
      <c r="J139" s="304"/>
      <c r="K139" s="352"/>
    </row>
    <row r="140" s="1" customFormat="1" ht="15" customHeight="1">
      <c r="B140" s="349"/>
      <c r="C140" s="304" t="s">
        <v>993</v>
      </c>
      <c r="D140" s="304"/>
      <c r="E140" s="304"/>
      <c r="F140" s="327" t="s">
        <v>957</v>
      </c>
      <c r="G140" s="304"/>
      <c r="H140" s="304" t="s">
        <v>993</v>
      </c>
      <c r="I140" s="304" t="s">
        <v>992</v>
      </c>
      <c r="J140" s="304"/>
      <c r="K140" s="352"/>
    </row>
    <row r="141" s="1" customFormat="1" ht="15" customHeight="1">
      <c r="B141" s="349"/>
      <c r="C141" s="304" t="s">
        <v>37</v>
      </c>
      <c r="D141" s="304"/>
      <c r="E141" s="304"/>
      <c r="F141" s="327" t="s">
        <v>957</v>
      </c>
      <c r="G141" s="304"/>
      <c r="H141" s="304" t="s">
        <v>1013</v>
      </c>
      <c r="I141" s="304" t="s">
        <v>992</v>
      </c>
      <c r="J141" s="304"/>
      <c r="K141" s="352"/>
    </row>
    <row r="142" s="1" customFormat="1" ht="15" customHeight="1">
      <c r="B142" s="349"/>
      <c r="C142" s="304" t="s">
        <v>1014</v>
      </c>
      <c r="D142" s="304"/>
      <c r="E142" s="304"/>
      <c r="F142" s="327" t="s">
        <v>957</v>
      </c>
      <c r="G142" s="304"/>
      <c r="H142" s="304" t="s">
        <v>1015</v>
      </c>
      <c r="I142" s="304" t="s">
        <v>992</v>
      </c>
      <c r="J142" s="304"/>
      <c r="K142" s="352"/>
    </row>
    <row r="143" s="1" customFormat="1" ht="15" customHeight="1">
      <c r="B143" s="353"/>
      <c r="C143" s="354"/>
      <c r="D143" s="354"/>
      <c r="E143" s="354"/>
      <c r="F143" s="354"/>
      <c r="G143" s="354"/>
      <c r="H143" s="354"/>
      <c r="I143" s="354"/>
      <c r="J143" s="354"/>
      <c r="K143" s="355"/>
    </row>
    <row r="144" s="1" customFormat="1" ht="18.75" customHeight="1">
      <c r="B144" s="340"/>
      <c r="C144" s="340"/>
      <c r="D144" s="340"/>
      <c r="E144" s="340"/>
      <c r="F144" s="341"/>
      <c r="G144" s="340"/>
      <c r="H144" s="340"/>
      <c r="I144" s="340"/>
      <c r="J144" s="340"/>
      <c r="K144" s="340"/>
    </row>
    <row r="145" s="1" customFormat="1" ht="18.75" customHeight="1">
      <c r="B145" s="312"/>
      <c r="C145" s="312"/>
      <c r="D145" s="312"/>
      <c r="E145" s="312"/>
      <c r="F145" s="312"/>
      <c r="G145" s="312"/>
      <c r="H145" s="312"/>
      <c r="I145" s="312"/>
      <c r="J145" s="312"/>
      <c r="K145" s="312"/>
    </row>
    <row r="146" s="1" customFormat="1" ht="7.5" customHeight="1">
      <c r="B146" s="313"/>
      <c r="C146" s="314"/>
      <c r="D146" s="314"/>
      <c r="E146" s="314"/>
      <c r="F146" s="314"/>
      <c r="G146" s="314"/>
      <c r="H146" s="314"/>
      <c r="I146" s="314"/>
      <c r="J146" s="314"/>
      <c r="K146" s="315"/>
    </row>
    <row r="147" s="1" customFormat="1" ht="45" customHeight="1">
      <c r="B147" s="316"/>
      <c r="C147" s="317" t="s">
        <v>1016</v>
      </c>
      <c r="D147" s="317"/>
      <c r="E147" s="317"/>
      <c r="F147" s="317"/>
      <c r="G147" s="317"/>
      <c r="H147" s="317"/>
      <c r="I147" s="317"/>
      <c r="J147" s="317"/>
      <c r="K147" s="318"/>
    </row>
    <row r="148" s="1" customFormat="1" ht="17.25" customHeight="1">
      <c r="B148" s="316"/>
      <c r="C148" s="319" t="s">
        <v>951</v>
      </c>
      <c r="D148" s="319"/>
      <c r="E148" s="319"/>
      <c r="F148" s="319" t="s">
        <v>952</v>
      </c>
      <c r="G148" s="320"/>
      <c r="H148" s="319" t="s">
        <v>53</v>
      </c>
      <c r="I148" s="319" t="s">
        <v>56</v>
      </c>
      <c r="J148" s="319" t="s">
        <v>953</v>
      </c>
      <c r="K148" s="318"/>
    </row>
    <row r="149" s="1" customFormat="1" ht="17.25" customHeight="1">
      <c r="B149" s="316"/>
      <c r="C149" s="321" t="s">
        <v>954</v>
      </c>
      <c r="D149" s="321"/>
      <c r="E149" s="321"/>
      <c r="F149" s="322" t="s">
        <v>955</v>
      </c>
      <c r="G149" s="323"/>
      <c r="H149" s="321"/>
      <c r="I149" s="321"/>
      <c r="J149" s="321" t="s">
        <v>956</v>
      </c>
      <c r="K149" s="318"/>
    </row>
    <row r="150" s="1" customFormat="1" ht="5.25" customHeight="1">
      <c r="B150" s="329"/>
      <c r="C150" s="324"/>
      <c r="D150" s="324"/>
      <c r="E150" s="324"/>
      <c r="F150" s="324"/>
      <c r="G150" s="325"/>
      <c r="H150" s="324"/>
      <c r="I150" s="324"/>
      <c r="J150" s="324"/>
      <c r="K150" s="352"/>
    </row>
    <row r="151" s="1" customFormat="1" ht="15" customHeight="1">
      <c r="B151" s="329"/>
      <c r="C151" s="356" t="s">
        <v>960</v>
      </c>
      <c r="D151" s="304"/>
      <c r="E151" s="304"/>
      <c r="F151" s="357" t="s">
        <v>957</v>
      </c>
      <c r="G151" s="304"/>
      <c r="H151" s="356" t="s">
        <v>997</v>
      </c>
      <c r="I151" s="356" t="s">
        <v>959</v>
      </c>
      <c r="J151" s="356">
        <v>120</v>
      </c>
      <c r="K151" s="352"/>
    </row>
    <row r="152" s="1" customFormat="1" ht="15" customHeight="1">
      <c r="B152" s="329"/>
      <c r="C152" s="356" t="s">
        <v>1006</v>
      </c>
      <c r="D152" s="304"/>
      <c r="E152" s="304"/>
      <c r="F152" s="357" t="s">
        <v>957</v>
      </c>
      <c r="G152" s="304"/>
      <c r="H152" s="356" t="s">
        <v>1017</v>
      </c>
      <c r="I152" s="356" t="s">
        <v>959</v>
      </c>
      <c r="J152" s="356" t="s">
        <v>1008</v>
      </c>
      <c r="K152" s="352"/>
    </row>
    <row r="153" s="1" customFormat="1" ht="15" customHeight="1">
      <c r="B153" s="329"/>
      <c r="C153" s="356" t="s">
        <v>905</v>
      </c>
      <c r="D153" s="304"/>
      <c r="E153" s="304"/>
      <c r="F153" s="357" t="s">
        <v>957</v>
      </c>
      <c r="G153" s="304"/>
      <c r="H153" s="356" t="s">
        <v>1018</v>
      </c>
      <c r="I153" s="356" t="s">
        <v>959</v>
      </c>
      <c r="J153" s="356" t="s">
        <v>1008</v>
      </c>
      <c r="K153" s="352"/>
    </row>
    <row r="154" s="1" customFormat="1" ht="15" customHeight="1">
      <c r="B154" s="329"/>
      <c r="C154" s="356" t="s">
        <v>962</v>
      </c>
      <c r="D154" s="304"/>
      <c r="E154" s="304"/>
      <c r="F154" s="357" t="s">
        <v>963</v>
      </c>
      <c r="G154" s="304"/>
      <c r="H154" s="356" t="s">
        <v>997</v>
      </c>
      <c r="I154" s="356" t="s">
        <v>959</v>
      </c>
      <c r="J154" s="356">
        <v>50</v>
      </c>
      <c r="K154" s="352"/>
    </row>
    <row r="155" s="1" customFormat="1" ht="15" customHeight="1">
      <c r="B155" s="329"/>
      <c r="C155" s="356" t="s">
        <v>965</v>
      </c>
      <c r="D155" s="304"/>
      <c r="E155" s="304"/>
      <c r="F155" s="357" t="s">
        <v>957</v>
      </c>
      <c r="G155" s="304"/>
      <c r="H155" s="356" t="s">
        <v>997</v>
      </c>
      <c r="I155" s="356" t="s">
        <v>967</v>
      </c>
      <c r="J155" s="356"/>
      <c r="K155" s="352"/>
    </row>
    <row r="156" s="1" customFormat="1" ht="15" customHeight="1">
      <c r="B156" s="329"/>
      <c r="C156" s="356" t="s">
        <v>976</v>
      </c>
      <c r="D156" s="304"/>
      <c r="E156" s="304"/>
      <c r="F156" s="357" t="s">
        <v>963</v>
      </c>
      <c r="G156" s="304"/>
      <c r="H156" s="356" t="s">
        <v>997</v>
      </c>
      <c r="I156" s="356" t="s">
        <v>959</v>
      </c>
      <c r="J156" s="356">
        <v>50</v>
      </c>
      <c r="K156" s="352"/>
    </row>
    <row r="157" s="1" customFormat="1" ht="15" customHeight="1">
      <c r="B157" s="329"/>
      <c r="C157" s="356" t="s">
        <v>984</v>
      </c>
      <c r="D157" s="304"/>
      <c r="E157" s="304"/>
      <c r="F157" s="357" t="s">
        <v>963</v>
      </c>
      <c r="G157" s="304"/>
      <c r="H157" s="356" t="s">
        <v>997</v>
      </c>
      <c r="I157" s="356" t="s">
        <v>959</v>
      </c>
      <c r="J157" s="356">
        <v>50</v>
      </c>
      <c r="K157" s="352"/>
    </row>
    <row r="158" s="1" customFormat="1" ht="15" customHeight="1">
      <c r="B158" s="329"/>
      <c r="C158" s="356" t="s">
        <v>982</v>
      </c>
      <c r="D158" s="304"/>
      <c r="E158" s="304"/>
      <c r="F158" s="357" t="s">
        <v>963</v>
      </c>
      <c r="G158" s="304"/>
      <c r="H158" s="356" t="s">
        <v>997</v>
      </c>
      <c r="I158" s="356" t="s">
        <v>959</v>
      </c>
      <c r="J158" s="356">
        <v>50</v>
      </c>
      <c r="K158" s="352"/>
    </row>
    <row r="159" s="1" customFormat="1" ht="15" customHeight="1">
      <c r="B159" s="329"/>
      <c r="C159" s="356" t="s">
        <v>90</v>
      </c>
      <c r="D159" s="304"/>
      <c r="E159" s="304"/>
      <c r="F159" s="357" t="s">
        <v>957</v>
      </c>
      <c r="G159" s="304"/>
      <c r="H159" s="356" t="s">
        <v>1019</v>
      </c>
      <c r="I159" s="356" t="s">
        <v>959</v>
      </c>
      <c r="J159" s="356" t="s">
        <v>1020</v>
      </c>
      <c r="K159" s="352"/>
    </row>
    <row r="160" s="1" customFormat="1" ht="15" customHeight="1">
      <c r="B160" s="329"/>
      <c r="C160" s="356" t="s">
        <v>1021</v>
      </c>
      <c r="D160" s="304"/>
      <c r="E160" s="304"/>
      <c r="F160" s="357" t="s">
        <v>957</v>
      </c>
      <c r="G160" s="304"/>
      <c r="H160" s="356" t="s">
        <v>1022</v>
      </c>
      <c r="I160" s="356" t="s">
        <v>992</v>
      </c>
      <c r="J160" s="356"/>
      <c r="K160" s="352"/>
    </row>
    <row r="161" s="1" customFormat="1" ht="15" customHeight="1">
      <c r="B161" s="358"/>
      <c r="C161" s="338"/>
      <c r="D161" s="338"/>
      <c r="E161" s="338"/>
      <c r="F161" s="338"/>
      <c r="G161" s="338"/>
      <c r="H161" s="338"/>
      <c r="I161" s="338"/>
      <c r="J161" s="338"/>
      <c r="K161" s="359"/>
    </row>
    <row r="162" s="1" customFormat="1" ht="18.75" customHeight="1">
      <c r="B162" s="340"/>
      <c r="C162" s="350"/>
      <c r="D162" s="350"/>
      <c r="E162" s="350"/>
      <c r="F162" s="360"/>
      <c r="G162" s="350"/>
      <c r="H162" s="350"/>
      <c r="I162" s="350"/>
      <c r="J162" s="350"/>
      <c r="K162" s="340"/>
    </row>
    <row r="163" s="1" customFormat="1" ht="18.75" customHeight="1">
      <c r="B163" s="312"/>
      <c r="C163" s="312"/>
      <c r="D163" s="312"/>
      <c r="E163" s="312"/>
      <c r="F163" s="312"/>
      <c r="G163" s="312"/>
      <c r="H163" s="312"/>
      <c r="I163" s="312"/>
      <c r="J163" s="312"/>
      <c r="K163" s="312"/>
    </row>
    <row r="164" s="1" customFormat="1" ht="7.5" customHeight="1">
      <c r="B164" s="291"/>
      <c r="C164" s="292"/>
      <c r="D164" s="292"/>
      <c r="E164" s="292"/>
      <c r="F164" s="292"/>
      <c r="G164" s="292"/>
      <c r="H164" s="292"/>
      <c r="I164" s="292"/>
      <c r="J164" s="292"/>
      <c r="K164" s="293"/>
    </row>
    <row r="165" s="1" customFormat="1" ht="45" customHeight="1">
      <c r="B165" s="294"/>
      <c r="C165" s="295" t="s">
        <v>1023</v>
      </c>
      <c r="D165" s="295"/>
      <c r="E165" s="295"/>
      <c r="F165" s="295"/>
      <c r="G165" s="295"/>
      <c r="H165" s="295"/>
      <c r="I165" s="295"/>
      <c r="J165" s="295"/>
      <c r="K165" s="296"/>
    </row>
    <row r="166" s="1" customFormat="1" ht="17.25" customHeight="1">
      <c r="B166" s="294"/>
      <c r="C166" s="319" t="s">
        <v>951</v>
      </c>
      <c r="D166" s="319"/>
      <c r="E166" s="319"/>
      <c r="F166" s="319" t="s">
        <v>952</v>
      </c>
      <c r="G166" s="361"/>
      <c r="H166" s="362" t="s">
        <v>53</v>
      </c>
      <c r="I166" s="362" t="s">
        <v>56</v>
      </c>
      <c r="J166" s="319" t="s">
        <v>953</v>
      </c>
      <c r="K166" s="296"/>
    </row>
    <row r="167" s="1" customFormat="1" ht="17.25" customHeight="1">
      <c r="B167" s="297"/>
      <c r="C167" s="321" t="s">
        <v>954</v>
      </c>
      <c r="D167" s="321"/>
      <c r="E167" s="321"/>
      <c r="F167" s="322" t="s">
        <v>955</v>
      </c>
      <c r="G167" s="363"/>
      <c r="H167" s="364"/>
      <c r="I167" s="364"/>
      <c r="J167" s="321" t="s">
        <v>956</v>
      </c>
      <c r="K167" s="299"/>
    </row>
    <row r="168" s="1" customFormat="1" ht="5.25" customHeight="1">
      <c r="B168" s="329"/>
      <c r="C168" s="324"/>
      <c r="D168" s="324"/>
      <c r="E168" s="324"/>
      <c r="F168" s="324"/>
      <c r="G168" s="325"/>
      <c r="H168" s="324"/>
      <c r="I168" s="324"/>
      <c r="J168" s="324"/>
      <c r="K168" s="352"/>
    </row>
    <row r="169" s="1" customFormat="1" ht="15" customHeight="1">
      <c r="B169" s="329"/>
      <c r="C169" s="304" t="s">
        <v>960</v>
      </c>
      <c r="D169" s="304"/>
      <c r="E169" s="304"/>
      <c r="F169" s="327" t="s">
        <v>957</v>
      </c>
      <c r="G169" s="304"/>
      <c r="H169" s="304" t="s">
        <v>997</v>
      </c>
      <c r="I169" s="304" t="s">
        <v>959</v>
      </c>
      <c r="J169" s="304">
        <v>120</v>
      </c>
      <c r="K169" s="352"/>
    </row>
    <row r="170" s="1" customFormat="1" ht="15" customHeight="1">
      <c r="B170" s="329"/>
      <c r="C170" s="304" t="s">
        <v>1006</v>
      </c>
      <c r="D170" s="304"/>
      <c r="E170" s="304"/>
      <c r="F170" s="327" t="s">
        <v>957</v>
      </c>
      <c r="G170" s="304"/>
      <c r="H170" s="304" t="s">
        <v>1007</v>
      </c>
      <c r="I170" s="304" t="s">
        <v>959</v>
      </c>
      <c r="J170" s="304" t="s">
        <v>1008</v>
      </c>
      <c r="K170" s="352"/>
    </row>
    <row r="171" s="1" customFormat="1" ht="15" customHeight="1">
      <c r="B171" s="329"/>
      <c r="C171" s="304" t="s">
        <v>905</v>
      </c>
      <c r="D171" s="304"/>
      <c r="E171" s="304"/>
      <c r="F171" s="327" t="s">
        <v>957</v>
      </c>
      <c r="G171" s="304"/>
      <c r="H171" s="304" t="s">
        <v>1024</v>
      </c>
      <c r="I171" s="304" t="s">
        <v>959</v>
      </c>
      <c r="J171" s="304" t="s">
        <v>1008</v>
      </c>
      <c r="K171" s="352"/>
    </row>
    <row r="172" s="1" customFormat="1" ht="15" customHeight="1">
      <c r="B172" s="329"/>
      <c r="C172" s="304" t="s">
        <v>962</v>
      </c>
      <c r="D172" s="304"/>
      <c r="E172" s="304"/>
      <c r="F172" s="327" t="s">
        <v>963</v>
      </c>
      <c r="G172" s="304"/>
      <c r="H172" s="304" t="s">
        <v>1024</v>
      </c>
      <c r="I172" s="304" t="s">
        <v>959</v>
      </c>
      <c r="J172" s="304">
        <v>50</v>
      </c>
      <c r="K172" s="352"/>
    </row>
    <row r="173" s="1" customFormat="1" ht="15" customHeight="1">
      <c r="B173" s="329"/>
      <c r="C173" s="304" t="s">
        <v>965</v>
      </c>
      <c r="D173" s="304"/>
      <c r="E173" s="304"/>
      <c r="F173" s="327" t="s">
        <v>957</v>
      </c>
      <c r="G173" s="304"/>
      <c r="H173" s="304" t="s">
        <v>1024</v>
      </c>
      <c r="I173" s="304" t="s">
        <v>967</v>
      </c>
      <c r="J173" s="304"/>
      <c r="K173" s="352"/>
    </row>
    <row r="174" s="1" customFormat="1" ht="15" customHeight="1">
      <c r="B174" s="329"/>
      <c r="C174" s="304" t="s">
        <v>976</v>
      </c>
      <c r="D174" s="304"/>
      <c r="E174" s="304"/>
      <c r="F174" s="327" t="s">
        <v>963</v>
      </c>
      <c r="G174" s="304"/>
      <c r="H174" s="304" t="s">
        <v>1024</v>
      </c>
      <c r="I174" s="304" t="s">
        <v>959</v>
      </c>
      <c r="J174" s="304">
        <v>50</v>
      </c>
      <c r="K174" s="352"/>
    </row>
    <row r="175" s="1" customFormat="1" ht="15" customHeight="1">
      <c r="B175" s="329"/>
      <c r="C175" s="304" t="s">
        <v>984</v>
      </c>
      <c r="D175" s="304"/>
      <c r="E175" s="304"/>
      <c r="F175" s="327" t="s">
        <v>963</v>
      </c>
      <c r="G175" s="304"/>
      <c r="H175" s="304" t="s">
        <v>1024</v>
      </c>
      <c r="I175" s="304" t="s">
        <v>959</v>
      </c>
      <c r="J175" s="304">
        <v>50</v>
      </c>
      <c r="K175" s="352"/>
    </row>
    <row r="176" s="1" customFormat="1" ht="15" customHeight="1">
      <c r="B176" s="329"/>
      <c r="C176" s="304" t="s">
        <v>982</v>
      </c>
      <c r="D176" s="304"/>
      <c r="E176" s="304"/>
      <c r="F176" s="327" t="s">
        <v>963</v>
      </c>
      <c r="G176" s="304"/>
      <c r="H176" s="304" t="s">
        <v>1024</v>
      </c>
      <c r="I176" s="304" t="s">
        <v>959</v>
      </c>
      <c r="J176" s="304">
        <v>50</v>
      </c>
      <c r="K176" s="352"/>
    </row>
    <row r="177" s="1" customFormat="1" ht="15" customHeight="1">
      <c r="B177" s="329"/>
      <c r="C177" s="304" t="s">
        <v>111</v>
      </c>
      <c r="D177" s="304"/>
      <c r="E177" s="304"/>
      <c r="F177" s="327" t="s">
        <v>957</v>
      </c>
      <c r="G177" s="304"/>
      <c r="H177" s="304" t="s">
        <v>1025</v>
      </c>
      <c r="I177" s="304" t="s">
        <v>1026</v>
      </c>
      <c r="J177" s="304"/>
      <c r="K177" s="352"/>
    </row>
    <row r="178" s="1" customFormat="1" ht="15" customHeight="1">
      <c r="B178" s="329"/>
      <c r="C178" s="304" t="s">
        <v>56</v>
      </c>
      <c r="D178" s="304"/>
      <c r="E178" s="304"/>
      <c r="F178" s="327" t="s">
        <v>957</v>
      </c>
      <c r="G178" s="304"/>
      <c r="H178" s="304" t="s">
        <v>1027</v>
      </c>
      <c r="I178" s="304" t="s">
        <v>1028</v>
      </c>
      <c r="J178" s="304">
        <v>1</v>
      </c>
      <c r="K178" s="352"/>
    </row>
    <row r="179" s="1" customFormat="1" ht="15" customHeight="1">
      <c r="B179" s="329"/>
      <c r="C179" s="304" t="s">
        <v>52</v>
      </c>
      <c r="D179" s="304"/>
      <c r="E179" s="304"/>
      <c r="F179" s="327" t="s">
        <v>957</v>
      </c>
      <c r="G179" s="304"/>
      <c r="H179" s="304" t="s">
        <v>1029</v>
      </c>
      <c r="I179" s="304" t="s">
        <v>959</v>
      </c>
      <c r="J179" s="304">
        <v>20</v>
      </c>
      <c r="K179" s="352"/>
    </row>
    <row r="180" s="1" customFormat="1" ht="15" customHeight="1">
      <c r="B180" s="329"/>
      <c r="C180" s="304" t="s">
        <v>53</v>
      </c>
      <c r="D180" s="304"/>
      <c r="E180" s="304"/>
      <c r="F180" s="327" t="s">
        <v>957</v>
      </c>
      <c r="G180" s="304"/>
      <c r="H180" s="304" t="s">
        <v>1030</v>
      </c>
      <c r="I180" s="304" t="s">
        <v>959</v>
      </c>
      <c r="J180" s="304">
        <v>255</v>
      </c>
      <c r="K180" s="352"/>
    </row>
    <row r="181" s="1" customFormat="1" ht="15" customHeight="1">
      <c r="B181" s="329"/>
      <c r="C181" s="304" t="s">
        <v>112</v>
      </c>
      <c r="D181" s="304"/>
      <c r="E181" s="304"/>
      <c r="F181" s="327" t="s">
        <v>957</v>
      </c>
      <c r="G181" s="304"/>
      <c r="H181" s="304" t="s">
        <v>921</v>
      </c>
      <c r="I181" s="304" t="s">
        <v>959</v>
      </c>
      <c r="J181" s="304">
        <v>10</v>
      </c>
      <c r="K181" s="352"/>
    </row>
    <row r="182" s="1" customFormat="1" ht="15" customHeight="1">
      <c r="B182" s="329"/>
      <c r="C182" s="304" t="s">
        <v>113</v>
      </c>
      <c r="D182" s="304"/>
      <c r="E182" s="304"/>
      <c r="F182" s="327" t="s">
        <v>957</v>
      </c>
      <c r="G182" s="304"/>
      <c r="H182" s="304" t="s">
        <v>1031</v>
      </c>
      <c r="I182" s="304" t="s">
        <v>992</v>
      </c>
      <c r="J182" s="304"/>
      <c r="K182" s="352"/>
    </row>
    <row r="183" s="1" customFormat="1" ht="15" customHeight="1">
      <c r="B183" s="329"/>
      <c r="C183" s="304" t="s">
        <v>1032</v>
      </c>
      <c r="D183" s="304"/>
      <c r="E183" s="304"/>
      <c r="F183" s="327" t="s">
        <v>957</v>
      </c>
      <c r="G183" s="304"/>
      <c r="H183" s="304" t="s">
        <v>1033</v>
      </c>
      <c r="I183" s="304" t="s">
        <v>992</v>
      </c>
      <c r="J183" s="304"/>
      <c r="K183" s="352"/>
    </row>
    <row r="184" s="1" customFormat="1" ht="15" customHeight="1">
      <c r="B184" s="329"/>
      <c r="C184" s="304" t="s">
        <v>1021</v>
      </c>
      <c r="D184" s="304"/>
      <c r="E184" s="304"/>
      <c r="F184" s="327" t="s">
        <v>957</v>
      </c>
      <c r="G184" s="304"/>
      <c r="H184" s="304" t="s">
        <v>1034</v>
      </c>
      <c r="I184" s="304" t="s">
        <v>992</v>
      </c>
      <c r="J184" s="304"/>
      <c r="K184" s="352"/>
    </row>
    <row r="185" s="1" customFormat="1" ht="15" customHeight="1">
      <c r="B185" s="329"/>
      <c r="C185" s="304" t="s">
        <v>115</v>
      </c>
      <c r="D185" s="304"/>
      <c r="E185" s="304"/>
      <c r="F185" s="327" t="s">
        <v>963</v>
      </c>
      <c r="G185" s="304"/>
      <c r="H185" s="304" t="s">
        <v>1035</v>
      </c>
      <c r="I185" s="304" t="s">
        <v>959</v>
      </c>
      <c r="J185" s="304">
        <v>50</v>
      </c>
      <c r="K185" s="352"/>
    </row>
    <row r="186" s="1" customFormat="1" ht="15" customHeight="1">
      <c r="B186" s="329"/>
      <c r="C186" s="304" t="s">
        <v>1036</v>
      </c>
      <c r="D186" s="304"/>
      <c r="E186" s="304"/>
      <c r="F186" s="327" t="s">
        <v>963</v>
      </c>
      <c r="G186" s="304"/>
      <c r="H186" s="304" t="s">
        <v>1037</v>
      </c>
      <c r="I186" s="304" t="s">
        <v>1038</v>
      </c>
      <c r="J186" s="304"/>
      <c r="K186" s="352"/>
    </row>
    <row r="187" s="1" customFormat="1" ht="15" customHeight="1">
      <c r="B187" s="329"/>
      <c r="C187" s="304" t="s">
        <v>1039</v>
      </c>
      <c r="D187" s="304"/>
      <c r="E187" s="304"/>
      <c r="F187" s="327" t="s">
        <v>963</v>
      </c>
      <c r="G187" s="304"/>
      <c r="H187" s="304" t="s">
        <v>1040</v>
      </c>
      <c r="I187" s="304" t="s">
        <v>1038</v>
      </c>
      <c r="J187" s="304"/>
      <c r="K187" s="352"/>
    </row>
    <row r="188" s="1" customFormat="1" ht="15" customHeight="1">
      <c r="B188" s="329"/>
      <c r="C188" s="304" t="s">
        <v>1041</v>
      </c>
      <c r="D188" s="304"/>
      <c r="E188" s="304"/>
      <c r="F188" s="327" t="s">
        <v>963</v>
      </c>
      <c r="G188" s="304"/>
      <c r="H188" s="304" t="s">
        <v>1042</v>
      </c>
      <c r="I188" s="304" t="s">
        <v>1038</v>
      </c>
      <c r="J188" s="304"/>
      <c r="K188" s="352"/>
    </row>
    <row r="189" s="1" customFormat="1" ht="15" customHeight="1">
      <c r="B189" s="329"/>
      <c r="C189" s="365" t="s">
        <v>1043</v>
      </c>
      <c r="D189" s="304"/>
      <c r="E189" s="304"/>
      <c r="F189" s="327" t="s">
        <v>963</v>
      </c>
      <c r="G189" s="304"/>
      <c r="H189" s="304" t="s">
        <v>1044</v>
      </c>
      <c r="I189" s="304" t="s">
        <v>1045</v>
      </c>
      <c r="J189" s="366" t="s">
        <v>1046</v>
      </c>
      <c r="K189" s="352"/>
    </row>
    <row r="190" s="18" customFormat="1" ht="15" customHeight="1">
      <c r="B190" s="367"/>
      <c r="C190" s="368" t="s">
        <v>1047</v>
      </c>
      <c r="D190" s="369"/>
      <c r="E190" s="369"/>
      <c r="F190" s="370" t="s">
        <v>963</v>
      </c>
      <c r="G190" s="369"/>
      <c r="H190" s="369" t="s">
        <v>1048</v>
      </c>
      <c r="I190" s="369" t="s">
        <v>1045</v>
      </c>
      <c r="J190" s="371" t="s">
        <v>1046</v>
      </c>
      <c r="K190" s="372"/>
    </row>
    <row r="191" s="1" customFormat="1" ht="15" customHeight="1">
      <c r="B191" s="329"/>
      <c r="C191" s="365" t="s">
        <v>41</v>
      </c>
      <c r="D191" s="304"/>
      <c r="E191" s="304"/>
      <c r="F191" s="327" t="s">
        <v>957</v>
      </c>
      <c r="G191" s="304"/>
      <c r="H191" s="301" t="s">
        <v>1049</v>
      </c>
      <c r="I191" s="304" t="s">
        <v>1050</v>
      </c>
      <c r="J191" s="304"/>
      <c r="K191" s="352"/>
    </row>
    <row r="192" s="1" customFormat="1" ht="15" customHeight="1">
      <c r="B192" s="329"/>
      <c r="C192" s="365" t="s">
        <v>1051</v>
      </c>
      <c r="D192" s="304"/>
      <c r="E192" s="304"/>
      <c r="F192" s="327" t="s">
        <v>957</v>
      </c>
      <c r="G192" s="304"/>
      <c r="H192" s="304" t="s">
        <v>1052</v>
      </c>
      <c r="I192" s="304" t="s">
        <v>992</v>
      </c>
      <c r="J192" s="304"/>
      <c r="K192" s="352"/>
    </row>
    <row r="193" s="1" customFormat="1" ht="15" customHeight="1">
      <c r="B193" s="329"/>
      <c r="C193" s="365" t="s">
        <v>1053</v>
      </c>
      <c r="D193" s="304"/>
      <c r="E193" s="304"/>
      <c r="F193" s="327" t="s">
        <v>957</v>
      </c>
      <c r="G193" s="304"/>
      <c r="H193" s="304" t="s">
        <v>1054</v>
      </c>
      <c r="I193" s="304" t="s">
        <v>992</v>
      </c>
      <c r="J193" s="304"/>
      <c r="K193" s="352"/>
    </row>
    <row r="194" s="1" customFormat="1" ht="15" customHeight="1">
      <c r="B194" s="329"/>
      <c r="C194" s="365" t="s">
        <v>1055</v>
      </c>
      <c r="D194" s="304"/>
      <c r="E194" s="304"/>
      <c r="F194" s="327" t="s">
        <v>963</v>
      </c>
      <c r="G194" s="304"/>
      <c r="H194" s="304" t="s">
        <v>1056</v>
      </c>
      <c r="I194" s="304" t="s">
        <v>992</v>
      </c>
      <c r="J194" s="304"/>
      <c r="K194" s="352"/>
    </row>
    <row r="195" s="1" customFormat="1" ht="15" customHeight="1">
      <c r="B195" s="358"/>
      <c r="C195" s="373"/>
      <c r="D195" s="338"/>
      <c r="E195" s="338"/>
      <c r="F195" s="338"/>
      <c r="G195" s="338"/>
      <c r="H195" s="338"/>
      <c r="I195" s="338"/>
      <c r="J195" s="338"/>
      <c r="K195" s="359"/>
    </row>
    <row r="196" s="1" customFormat="1" ht="18.75" customHeight="1">
      <c r="B196" s="340"/>
      <c r="C196" s="350"/>
      <c r="D196" s="350"/>
      <c r="E196" s="350"/>
      <c r="F196" s="360"/>
      <c r="G196" s="350"/>
      <c r="H196" s="350"/>
      <c r="I196" s="350"/>
      <c r="J196" s="350"/>
      <c r="K196" s="340"/>
    </row>
    <row r="197" s="1" customFormat="1" ht="18.75" customHeight="1">
      <c r="B197" s="340"/>
      <c r="C197" s="350"/>
      <c r="D197" s="350"/>
      <c r="E197" s="350"/>
      <c r="F197" s="360"/>
      <c r="G197" s="350"/>
      <c r="H197" s="350"/>
      <c r="I197" s="350"/>
      <c r="J197" s="350"/>
      <c r="K197" s="340"/>
    </row>
    <row r="198" s="1" customFormat="1" ht="18.75" customHeight="1">
      <c r="B198" s="312"/>
      <c r="C198" s="312"/>
      <c r="D198" s="312"/>
      <c r="E198" s="312"/>
      <c r="F198" s="312"/>
      <c r="G198" s="312"/>
      <c r="H198" s="312"/>
      <c r="I198" s="312"/>
      <c r="J198" s="312"/>
      <c r="K198" s="312"/>
    </row>
    <row r="199" s="1" customFormat="1" ht="13.5">
      <c r="B199" s="291"/>
      <c r="C199" s="292"/>
      <c r="D199" s="292"/>
      <c r="E199" s="292"/>
      <c r="F199" s="292"/>
      <c r="G199" s="292"/>
      <c r="H199" s="292"/>
      <c r="I199" s="292"/>
      <c r="J199" s="292"/>
      <c r="K199" s="293"/>
    </row>
    <row r="200" s="1" customFormat="1" ht="21">
      <c r="B200" s="294"/>
      <c r="C200" s="295" t="s">
        <v>1057</v>
      </c>
      <c r="D200" s="295"/>
      <c r="E200" s="295"/>
      <c r="F200" s="295"/>
      <c r="G200" s="295"/>
      <c r="H200" s="295"/>
      <c r="I200" s="295"/>
      <c r="J200" s="295"/>
      <c r="K200" s="296"/>
    </row>
    <row r="201" s="1" customFormat="1" ht="25.5" customHeight="1">
      <c r="B201" s="294"/>
      <c r="C201" s="374" t="s">
        <v>1058</v>
      </c>
      <c r="D201" s="374"/>
      <c r="E201" s="374"/>
      <c r="F201" s="374" t="s">
        <v>1059</v>
      </c>
      <c r="G201" s="375"/>
      <c r="H201" s="374" t="s">
        <v>1060</v>
      </c>
      <c r="I201" s="374"/>
      <c r="J201" s="374"/>
      <c r="K201" s="296"/>
    </row>
    <row r="202" s="1" customFormat="1" ht="5.25" customHeight="1">
      <c r="B202" s="329"/>
      <c r="C202" s="324"/>
      <c r="D202" s="324"/>
      <c r="E202" s="324"/>
      <c r="F202" s="324"/>
      <c r="G202" s="350"/>
      <c r="H202" s="324"/>
      <c r="I202" s="324"/>
      <c r="J202" s="324"/>
      <c r="K202" s="352"/>
    </row>
    <row r="203" s="1" customFormat="1" ht="15" customHeight="1">
      <c r="B203" s="329"/>
      <c r="C203" s="304" t="s">
        <v>1050</v>
      </c>
      <c r="D203" s="304"/>
      <c r="E203" s="304"/>
      <c r="F203" s="327" t="s">
        <v>42</v>
      </c>
      <c r="G203" s="304"/>
      <c r="H203" s="304" t="s">
        <v>1061</v>
      </c>
      <c r="I203" s="304"/>
      <c r="J203" s="304"/>
      <c r="K203" s="352"/>
    </row>
    <row r="204" s="1" customFormat="1" ht="15" customHeight="1">
      <c r="B204" s="329"/>
      <c r="C204" s="304"/>
      <c r="D204" s="304"/>
      <c r="E204" s="304"/>
      <c r="F204" s="327" t="s">
        <v>43</v>
      </c>
      <c r="G204" s="304"/>
      <c r="H204" s="304" t="s">
        <v>1062</v>
      </c>
      <c r="I204" s="304"/>
      <c r="J204" s="304"/>
      <c r="K204" s="352"/>
    </row>
    <row r="205" s="1" customFormat="1" ht="15" customHeight="1">
      <c r="B205" s="329"/>
      <c r="C205" s="304"/>
      <c r="D205" s="304"/>
      <c r="E205" s="304"/>
      <c r="F205" s="327" t="s">
        <v>46</v>
      </c>
      <c r="G205" s="304"/>
      <c r="H205" s="304" t="s">
        <v>1063</v>
      </c>
      <c r="I205" s="304"/>
      <c r="J205" s="304"/>
      <c r="K205" s="352"/>
    </row>
    <row r="206" s="1" customFormat="1" ht="15" customHeight="1">
      <c r="B206" s="329"/>
      <c r="C206" s="304"/>
      <c r="D206" s="304"/>
      <c r="E206" s="304"/>
      <c r="F206" s="327" t="s">
        <v>44</v>
      </c>
      <c r="G206" s="304"/>
      <c r="H206" s="304" t="s">
        <v>1064</v>
      </c>
      <c r="I206" s="304"/>
      <c r="J206" s="304"/>
      <c r="K206" s="352"/>
    </row>
    <row r="207" s="1" customFormat="1" ht="15" customHeight="1">
      <c r="B207" s="329"/>
      <c r="C207" s="304"/>
      <c r="D207" s="304"/>
      <c r="E207" s="304"/>
      <c r="F207" s="327" t="s">
        <v>45</v>
      </c>
      <c r="G207" s="304"/>
      <c r="H207" s="304" t="s">
        <v>1065</v>
      </c>
      <c r="I207" s="304"/>
      <c r="J207" s="304"/>
      <c r="K207" s="352"/>
    </row>
    <row r="208" s="1" customFormat="1" ht="15" customHeight="1">
      <c r="B208" s="329"/>
      <c r="C208" s="304"/>
      <c r="D208" s="304"/>
      <c r="E208" s="304"/>
      <c r="F208" s="327"/>
      <c r="G208" s="304"/>
      <c r="H208" s="304"/>
      <c r="I208" s="304"/>
      <c r="J208" s="304"/>
      <c r="K208" s="352"/>
    </row>
    <row r="209" s="1" customFormat="1" ht="15" customHeight="1">
      <c r="B209" s="329"/>
      <c r="C209" s="304" t="s">
        <v>1004</v>
      </c>
      <c r="D209" s="304"/>
      <c r="E209" s="304"/>
      <c r="F209" s="327" t="s">
        <v>78</v>
      </c>
      <c r="G209" s="304"/>
      <c r="H209" s="304" t="s">
        <v>1066</v>
      </c>
      <c r="I209" s="304"/>
      <c r="J209" s="304"/>
      <c r="K209" s="352"/>
    </row>
    <row r="210" s="1" customFormat="1" ht="15" customHeight="1">
      <c r="B210" s="329"/>
      <c r="C210" s="304"/>
      <c r="D210" s="304"/>
      <c r="E210" s="304"/>
      <c r="F210" s="327" t="s">
        <v>901</v>
      </c>
      <c r="G210" s="304"/>
      <c r="H210" s="304" t="s">
        <v>902</v>
      </c>
      <c r="I210" s="304"/>
      <c r="J210" s="304"/>
      <c r="K210" s="352"/>
    </row>
    <row r="211" s="1" customFormat="1" ht="15" customHeight="1">
      <c r="B211" s="329"/>
      <c r="C211" s="304"/>
      <c r="D211" s="304"/>
      <c r="E211" s="304"/>
      <c r="F211" s="327" t="s">
        <v>899</v>
      </c>
      <c r="G211" s="304"/>
      <c r="H211" s="304" t="s">
        <v>1067</v>
      </c>
      <c r="I211" s="304"/>
      <c r="J211" s="304"/>
      <c r="K211" s="352"/>
    </row>
    <row r="212" s="1" customFormat="1" ht="15" customHeight="1">
      <c r="B212" s="376"/>
      <c r="C212" s="304"/>
      <c r="D212" s="304"/>
      <c r="E212" s="304"/>
      <c r="F212" s="327" t="s">
        <v>83</v>
      </c>
      <c r="G212" s="365"/>
      <c r="H212" s="356" t="s">
        <v>84</v>
      </c>
      <c r="I212" s="356"/>
      <c r="J212" s="356"/>
      <c r="K212" s="377"/>
    </row>
    <row r="213" s="1" customFormat="1" ht="15" customHeight="1">
      <c r="B213" s="376"/>
      <c r="C213" s="304"/>
      <c r="D213" s="304"/>
      <c r="E213" s="304"/>
      <c r="F213" s="327" t="s">
        <v>903</v>
      </c>
      <c r="G213" s="365"/>
      <c r="H213" s="356" t="s">
        <v>883</v>
      </c>
      <c r="I213" s="356"/>
      <c r="J213" s="356"/>
      <c r="K213" s="377"/>
    </row>
    <row r="214" s="1" customFormat="1" ht="15" customHeight="1">
      <c r="B214" s="376"/>
      <c r="C214" s="304"/>
      <c r="D214" s="304"/>
      <c r="E214" s="304"/>
      <c r="F214" s="327"/>
      <c r="G214" s="365"/>
      <c r="H214" s="356"/>
      <c r="I214" s="356"/>
      <c r="J214" s="356"/>
      <c r="K214" s="377"/>
    </row>
    <row r="215" s="1" customFormat="1" ht="15" customHeight="1">
      <c r="B215" s="376"/>
      <c r="C215" s="304" t="s">
        <v>1028</v>
      </c>
      <c r="D215" s="304"/>
      <c r="E215" s="304"/>
      <c r="F215" s="327">
        <v>1</v>
      </c>
      <c r="G215" s="365"/>
      <c r="H215" s="356" t="s">
        <v>1068</v>
      </c>
      <c r="I215" s="356"/>
      <c r="J215" s="356"/>
      <c r="K215" s="377"/>
    </row>
    <row r="216" s="1" customFormat="1" ht="15" customHeight="1">
      <c r="B216" s="376"/>
      <c r="C216" s="304"/>
      <c r="D216" s="304"/>
      <c r="E216" s="304"/>
      <c r="F216" s="327">
        <v>2</v>
      </c>
      <c r="G216" s="365"/>
      <c r="H216" s="356" t="s">
        <v>1069</v>
      </c>
      <c r="I216" s="356"/>
      <c r="J216" s="356"/>
      <c r="K216" s="377"/>
    </row>
    <row r="217" s="1" customFormat="1" ht="15" customHeight="1">
      <c r="B217" s="376"/>
      <c r="C217" s="304"/>
      <c r="D217" s="304"/>
      <c r="E217" s="304"/>
      <c r="F217" s="327">
        <v>3</v>
      </c>
      <c r="G217" s="365"/>
      <c r="H217" s="356" t="s">
        <v>1070</v>
      </c>
      <c r="I217" s="356"/>
      <c r="J217" s="356"/>
      <c r="K217" s="377"/>
    </row>
    <row r="218" s="1" customFormat="1" ht="15" customHeight="1">
      <c r="B218" s="376"/>
      <c r="C218" s="304"/>
      <c r="D218" s="304"/>
      <c r="E218" s="304"/>
      <c r="F218" s="327">
        <v>4</v>
      </c>
      <c r="G218" s="365"/>
      <c r="H218" s="356" t="s">
        <v>1071</v>
      </c>
      <c r="I218" s="356"/>
      <c r="J218" s="356"/>
      <c r="K218" s="377"/>
    </row>
    <row r="219" s="1" customFormat="1" ht="12.75" customHeight="1">
      <c r="B219" s="378"/>
      <c r="C219" s="379"/>
      <c r="D219" s="379"/>
      <c r="E219" s="379"/>
      <c r="F219" s="379"/>
      <c r="G219" s="379"/>
      <c r="H219" s="379"/>
      <c r="I219" s="379"/>
      <c r="J219" s="379"/>
      <c r="K219" s="38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BARBONE\Uživatel</dc:creator>
  <cp:lastModifiedBy>BARBONE\Uživatel</cp:lastModifiedBy>
  <dcterms:created xsi:type="dcterms:W3CDTF">2025-04-01T13:09:31Z</dcterms:created>
  <dcterms:modified xsi:type="dcterms:W3CDTF">2025-04-01T13:09:34Z</dcterms:modified>
</cp:coreProperties>
</file>